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9155" windowHeight="8475"/>
  </bookViews>
  <sheets>
    <sheet name="διαμοριακές δυν. - ωσμ. πιεση" sheetId="4" r:id="rId1"/>
    <sheet name="θερμοχημεία" sheetId="3" r:id="rId2"/>
    <sheet name="κινητική" sheetId="5" r:id="rId3"/>
    <sheet name="χημ. ισορροπία" sheetId="6" r:id="rId4"/>
    <sheet name="ιοντική ισ." sheetId="2" r:id="rId5"/>
    <sheet name="π.π- τροχιακα" sheetId="1" r:id="rId6"/>
  </sheets>
  <calcPr calcId="125725"/>
</workbook>
</file>

<file path=xl/calcChain.xml><?xml version="1.0" encoding="utf-8"?>
<calcChain xmlns="http://schemas.openxmlformats.org/spreadsheetml/2006/main">
  <c r="D3" i="4"/>
  <c r="D4"/>
  <c r="D5"/>
  <c r="D6"/>
  <c r="D7"/>
  <c r="D8"/>
  <c r="D9"/>
  <c r="D10"/>
  <c r="D11"/>
  <c r="D12"/>
  <c r="D13"/>
  <c r="D14"/>
  <c r="D15"/>
  <c r="D16"/>
  <c r="D17"/>
  <c r="D18"/>
  <c r="D19"/>
  <c r="D20"/>
  <c r="D21"/>
  <c r="D22"/>
  <c r="D23"/>
  <c r="D24"/>
  <c r="D25"/>
  <c r="D26"/>
  <c r="D27"/>
  <c r="D28"/>
  <c r="D29"/>
  <c r="D30"/>
  <c r="D31"/>
  <c r="D32"/>
  <c r="D3" i="3"/>
  <c r="D4"/>
  <c r="D5"/>
  <c r="D6"/>
  <c r="D7"/>
  <c r="D8"/>
  <c r="D9"/>
  <c r="D10"/>
  <c r="D11"/>
  <c r="D12"/>
  <c r="D13"/>
  <c r="D14"/>
  <c r="D15"/>
  <c r="D16"/>
  <c r="D17"/>
  <c r="D18"/>
  <c r="D19"/>
  <c r="D20"/>
  <c r="D21"/>
  <c r="D22"/>
  <c r="D3" i="5"/>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3" i="6"/>
  <c r="D4"/>
  <c r="D5"/>
  <c r="D6"/>
  <c r="D7"/>
  <c r="D8"/>
  <c r="D9"/>
  <c r="D10"/>
  <c r="D11"/>
  <c r="D12"/>
  <c r="D13"/>
  <c r="D14"/>
  <c r="D15"/>
  <c r="D16"/>
  <c r="D17"/>
  <c r="D18"/>
  <c r="D19"/>
  <c r="D20"/>
  <c r="D21"/>
  <c r="D22"/>
  <c r="D23"/>
  <c r="D24"/>
  <c r="D25"/>
  <c r="D26"/>
  <c r="D27"/>
  <c r="D28"/>
  <c r="D29"/>
  <c r="D30"/>
  <c r="D3" i="2"/>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3" i="1"/>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2" i="4"/>
  <c r="D2" i="3"/>
  <c r="D2" i="5"/>
  <c r="D2" i="6"/>
  <c r="D2" i="2"/>
  <c r="D2" i="1"/>
  <c r="G14" i="3"/>
  <c r="G3"/>
  <c r="G4"/>
  <c r="G5"/>
  <c r="G6"/>
  <c r="G7"/>
  <c r="G8"/>
  <c r="G9"/>
  <c r="G10"/>
  <c r="G11"/>
  <c r="G12"/>
  <c r="G13"/>
  <c r="G15"/>
  <c r="G16"/>
  <c r="G17"/>
  <c r="G18"/>
  <c r="G19"/>
  <c r="G20"/>
  <c r="G21"/>
  <c r="G22"/>
  <c r="G3" i="5"/>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3" i="6"/>
  <c r="G4"/>
  <c r="G5"/>
  <c r="G6"/>
  <c r="G7"/>
  <c r="G8"/>
  <c r="G9"/>
  <c r="G10"/>
  <c r="G11"/>
  <c r="G12"/>
  <c r="G13"/>
  <c r="G14"/>
  <c r="G15"/>
  <c r="G16"/>
  <c r="G17"/>
  <c r="G18"/>
  <c r="G19"/>
  <c r="G20"/>
  <c r="G21"/>
  <c r="G22"/>
  <c r="G23"/>
  <c r="G24"/>
  <c r="G25"/>
  <c r="G26"/>
  <c r="G27"/>
  <c r="G28"/>
  <c r="G29"/>
  <c r="G30"/>
  <c r="G3" i="2"/>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3" i="1"/>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3" i="4"/>
  <c r="G4"/>
  <c r="G5"/>
  <c r="G6"/>
  <c r="G7"/>
  <c r="G8"/>
  <c r="G9"/>
  <c r="G10"/>
  <c r="G11"/>
  <c r="G12"/>
  <c r="G13"/>
  <c r="G14"/>
  <c r="G15"/>
  <c r="G16"/>
  <c r="G17"/>
  <c r="G18"/>
  <c r="G19"/>
  <c r="G20"/>
  <c r="G21"/>
  <c r="G22"/>
  <c r="G23"/>
  <c r="G24"/>
  <c r="G25"/>
  <c r="G26"/>
  <c r="G27"/>
  <c r="G28"/>
  <c r="G29"/>
  <c r="G30"/>
  <c r="G31"/>
  <c r="G32"/>
  <c r="G2" i="3"/>
  <c r="D23" s="1"/>
  <c r="G2" i="5"/>
  <c r="G2" i="6"/>
  <c r="G2" i="2"/>
  <c r="G2" i="1"/>
  <c r="D51" s="1"/>
  <c r="G2" i="4"/>
  <c r="E27"/>
  <c r="E24"/>
  <c r="E22"/>
  <c r="E15"/>
  <c r="E8"/>
  <c r="E5"/>
  <c r="E48" i="1"/>
  <c r="E36"/>
  <c r="E35"/>
  <c r="E25"/>
  <c r="E23"/>
  <c r="E62" i="2"/>
  <c r="E52"/>
  <c r="E50"/>
  <c r="E48"/>
  <c r="E42"/>
  <c r="E37"/>
  <c r="E25"/>
  <c r="E34"/>
  <c r="E26"/>
  <c r="E13"/>
  <c r="E11"/>
  <c r="E28" i="6"/>
  <c r="E26"/>
  <c r="E25"/>
  <c r="E21"/>
  <c r="E15"/>
  <c r="E8"/>
  <c r="E6"/>
  <c r="E34" i="5"/>
  <c r="E20"/>
  <c r="E10"/>
  <c r="E6"/>
  <c r="D45" l="1"/>
  <c r="D33" i="4"/>
  <c r="D31" i="6"/>
  <c r="D64" i="2"/>
</calcChain>
</file>

<file path=xl/sharedStrings.xml><?xml version="1.0" encoding="utf-8"?>
<sst xmlns="http://schemas.openxmlformats.org/spreadsheetml/2006/main" count="495" uniqueCount="240">
  <si>
    <t>ΕΡΩΤΗΣΗ</t>
  </si>
  <si>
    <r>
      <t>Με προσθήκη NaOH σε διάλυμα CH</t>
    </r>
    <r>
      <rPr>
        <vertAlign val="subscript"/>
        <sz val="12"/>
        <color theme="1"/>
        <rFont val="Times New Roman"/>
        <family val="1"/>
        <charset val="161"/>
      </rPr>
      <t>3</t>
    </r>
    <r>
      <rPr>
        <sz val="12"/>
        <color theme="1"/>
        <rFont val="Times New Roman"/>
        <family val="1"/>
        <charset val="161"/>
      </rPr>
      <t>COONa προκύπτει ρυθμιστικό διάλυμα.</t>
    </r>
  </si>
  <si>
    <r>
      <t>Δ/μα CH</t>
    </r>
    <r>
      <rPr>
        <vertAlign val="subscript"/>
        <sz val="12"/>
        <color theme="1"/>
        <rFont val="Times New Roman"/>
        <family val="1"/>
        <charset val="161"/>
      </rPr>
      <t>3</t>
    </r>
    <r>
      <rPr>
        <sz val="12"/>
        <color theme="1"/>
        <rFont val="Times New Roman"/>
        <family val="1"/>
        <charset val="161"/>
      </rPr>
      <t>COOH 0,1M έχει μεγαλύτερο pH από δ/μα CH</t>
    </r>
    <r>
      <rPr>
        <vertAlign val="subscript"/>
        <sz val="12"/>
        <color theme="1"/>
        <rFont val="Times New Roman"/>
        <family val="1"/>
        <charset val="161"/>
      </rPr>
      <t>3</t>
    </r>
    <r>
      <rPr>
        <sz val="12"/>
        <color theme="1"/>
        <rFont val="Times New Roman"/>
        <family val="1"/>
        <charset val="161"/>
      </rPr>
      <t>COONa 0,1M</t>
    </r>
  </si>
  <si>
    <t>Υδατικό δ/μα οξέος ΗΑ 0,1Μ έχει pH=3. Το οξύ ΗΑ είναι ασθενές.</t>
  </si>
  <si>
    <t>Κατά την αραίωση διαλύματος ασθενούς οξέος ο βαθμός ιοντισμού καθώς και η τιμή του pH αυξάνονται.</t>
  </si>
  <si>
    <t>Σε υδατικό διάλυμα οξέος ΗΑ με pH=2 προστίθεται ποσότητα στερεού άλατος NaΑ και το pH παραμένει 2. Άρα το οξύ είναι ισχυρό.</t>
  </si>
  <si>
    <t>Αν σε διάλυμα HCl προσθέσουμε ένα διάλυμα ισχυρού οξέος, το pH μειώνεται.</t>
  </si>
  <si>
    <t>Το διάλυμα που προκύπτει μετά από την πλήρη εξουδετέρωση οξέος με βάση έχει pH=7.</t>
  </si>
  <si>
    <t>Οι ισορροπίες των πρωτολυτικών αντιδράσεων κατά Brönsted – Lowry είναι μετατοπισμένες προς τους ασθενέστερους ηλεκτρολύτες.</t>
  </si>
  <si>
    <r>
      <t>Ένα διάλυμα που περιέχει CH</t>
    </r>
    <r>
      <rPr>
        <vertAlign val="subscript"/>
        <sz val="12"/>
        <color theme="1"/>
        <rFont val="Times New Roman"/>
        <family val="1"/>
        <charset val="161"/>
      </rPr>
      <t>3</t>
    </r>
    <r>
      <rPr>
        <sz val="12"/>
        <color theme="1"/>
        <rFont val="Times New Roman"/>
        <family val="1"/>
        <charset val="161"/>
      </rPr>
      <t>COOH και CH</t>
    </r>
    <r>
      <rPr>
        <vertAlign val="subscript"/>
        <sz val="12"/>
        <color theme="1"/>
        <rFont val="Times New Roman"/>
        <family val="1"/>
        <charset val="161"/>
      </rPr>
      <t>3</t>
    </r>
    <r>
      <rPr>
        <sz val="12"/>
        <color theme="1"/>
        <rFont val="Times New Roman"/>
        <family val="1"/>
        <charset val="161"/>
      </rPr>
      <t>COONa έχει pH&lt;7.</t>
    </r>
  </si>
  <si>
    <r>
      <t>Αν το οξύ ΗΑ έχει σε διάλυμά του α</t>
    </r>
    <r>
      <rPr>
        <vertAlign val="subscript"/>
        <sz val="12"/>
        <color theme="1"/>
        <rFont val="Times New Roman"/>
        <family val="1"/>
        <charset val="161"/>
      </rPr>
      <t>1</t>
    </r>
    <r>
      <rPr>
        <sz val="12"/>
        <color theme="1"/>
        <rFont val="Times New Roman"/>
        <family val="1"/>
        <charset val="161"/>
      </rPr>
      <t>=0,2 και το ΗΒ σε ένα διάλυμα του έχει α</t>
    </r>
    <r>
      <rPr>
        <vertAlign val="subscript"/>
        <sz val="12"/>
        <color theme="1"/>
        <rFont val="Times New Roman"/>
        <family val="1"/>
        <charset val="161"/>
      </rPr>
      <t>2</t>
    </r>
    <r>
      <rPr>
        <sz val="12"/>
        <color theme="1"/>
        <rFont val="Times New Roman"/>
        <family val="1"/>
        <charset val="161"/>
      </rPr>
      <t>=0,3, τότε το ΗΒ είναι ισχυρότερο από το ΗΑ.</t>
    </r>
  </si>
  <si>
    <t>Η συζυγής βάση οποιουδήποτε οξέος είναι ένα ιόν.</t>
  </si>
  <si>
    <r>
      <t>Στην αντίδραση H</t>
    </r>
    <r>
      <rPr>
        <vertAlign val="subscript"/>
        <sz val="12"/>
        <color theme="1"/>
        <rFont val="Times New Roman"/>
        <family val="1"/>
        <charset val="161"/>
      </rPr>
      <t>2</t>
    </r>
    <r>
      <rPr>
        <sz val="12"/>
        <color theme="1"/>
        <rFont val="Times New Roman"/>
        <family val="1"/>
        <charset val="161"/>
      </rPr>
      <t>O + ΝΗ</t>
    </r>
    <r>
      <rPr>
        <vertAlign val="subscript"/>
        <sz val="12"/>
        <color theme="1"/>
        <rFont val="Times New Roman"/>
        <family val="1"/>
        <charset val="161"/>
      </rPr>
      <t>2</t>
    </r>
    <r>
      <rPr>
        <vertAlign val="superscript"/>
        <sz val="12"/>
        <color theme="1"/>
        <rFont val="Times New Roman"/>
        <family val="1"/>
        <charset val="161"/>
      </rPr>
      <t>-</t>
    </r>
    <r>
      <rPr>
        <sz val="12"/>
        <color theme="1"/>
        <rFont val="Times New Roman"/>
        <family val="1"/>
        <charset val="161"/>
      </rPr>
      <t xml:space="preserve"> </t>
    </r>
    <r>
      <rPr>
        <sz val="12"/>
        <color theme="1"/>
        <rFont val="Wingdings"/>
        <charset val="2"/>
      </rPr>
      <t>ó</t>
    </r>
    <r>
      <rPr>
        <sz val="12"/>
        <color theme="1"/>
        <rFont val="Times New Roman"/>
        <family val="1"/>
        <charset val="161"/>
      </rPr>
      <t xml:space="preserve"> ΝΗ</t>
    </r>
    <r>
      <rPr>
        <vertAlign val="subscript"/>
        <sz val="12"/>
        <color theme="1"/>
        <rFont val="Times New Roman"/>
        <family val="1"/>
        <charset val="161"/>
      </rPr>
      <t>3</t>
    </r>
    <r>
      <rPr>
        <sz val="12"/>
        <color theme="1"/>
        <rFont val="Times New Roman"/>
        <family val="1"/>
        <charset val="161"/>
      </rPr>
      <t xml:space="preserve"> + ΟΗ</t>
    </r>
    <r>
      <rPr>
        <vertAlign val="superscript"/>
        <sz val="12"/>
        <color theme="1"/>
        <rFont val="Times New Roman"/>
        <family val="1"/>
        <charset val="161"/>
      </rPr>
      <t>-</t>
    </r>
    <r>
      <rPr>
        <sz val="12"/>
        <color theme="1"/>
        <rFont val="Times New Roman"/>
        <family val="1"/>
        <charset val="161"/>
      </rPr>
      <t xml:space="preserve"> , το H</t>
    </r>
    <r>
      <rPr>
        <vertAlign val="subscript"/>
        <sz val="12"/>
        <color theme="1"/>
        <rFont val="Times New Roman"/>
        <family val="1"/>
        <charset val="161"/>
      </rPr>
      <t>2</t>
    </r>
    <r>
      <rPr>
        <sz val="12"/>
        <color theme="1"/>
        <rFont val="Times New Roman"/>
        <family val="1"/>
        <charset val="161"/>
      </rPr>
      <t>O συμπεριφέρεται ως οξύ.</t>
    </r>
  </si>
  <si>
    <t>Μεταξύ των υδραλογόνων το ισχυρότερο οξύ είναι το ΗF.</t>
  </si>
  <si>
    <t>Αν ένα υδατικό διάλυμα ασθενούς βάσης αραιωθεί υπό σταθερή θερμοκρασία, τότε ο βαθμός ιοντισμού της βάσης και το pH του διαλύματος θα αυξηθούν.</t>
  </si>
  <si>
    <r>
      <t>Κατά την προσθήκη μικρής ποσότητας στερεού  CH</t>
    </r>
    <r>
      <rPr>
        <vertAlign val="subscript"/>
        <sz val="12"/>
        <color theme="1"/>
        <rFont val="Times New Roman"/>
        <family val="1"/>
        <charset val="161"/>
      </rPr>
      <t>3</t>
    </r>
    <r>
      <rPr>
        <sz val="12"/>
        <color theme="1"/>
        <rFont val="Times New Roman"/>
        <family val="1"/>
        <charset val="161"/>
      </rPr>
      <t>NH</t>
    </r>
    <r>
      <rPr>
        <vertAlign val="subscript"/>
        <sz val="12"/>
        <color theme="1"/>
        <rFont val="Times New Roman"/>
        <family val="1"/>
        <charset val="161"/>
      </rPr>
      <t>3</t>
    </r>
    <r>
      <rPr>
        <sz val="12"/>
        <color theme="1"/>
        <rFont val="Times New Roman"/>
        <family val="1"/>
        <charset val="161"/>
      </rPr>
      <t>Cl σε διάλυμα  CH</t>
    </r>
    <r>
      <rPr>
        <vertAlign val="subscript"/>
        <sz val="12"/>
        <color theme="1"/>
        <rFont val="Times New Roman"/>
        <family val="1"/>
        <charset val="161"/>
      </rPr>
      <t>3</t>
    </r>
    <r>
      <rPr>
        <sz val="12"/>
        <color theme="1"/>
        <rFont val="Times New Roman"/>
        <family val="1"/>
        <charset val="161"/>
      </rPr>
      <t>NH</t>
    </r>
    <r>
      <rPr>
        <vertAlign val="subscript"/>
        <sz val="12"/>
        <color theme="1"/>
        <rFont val="Times New Roman"/>
        <family val="1"/>
        <charset val="161"/>
      </rPr>
      <t>2</t>
    </r>
    <r>
      <rPr>
        <sz val="12"/>
        <color theme="1"/>
        <rFont val="Times New Roman"/>
        <family val="1"/>
        <charset val="161"/>
      </rPr>
      <t xml:space="preserve"> 1Μ, το pH του διαλύματος ελαττώνεται.</t>
    </r>
  </si>
  <si>
    <t>Αν προστεθεί σε διάλυμα HCΟOH / HCOONa μικρή ποσότητα ΝαΟΗ, το pH του διαλύματος θα μεταβληθεί ελάχιστα.</t>
  </si>
  <si>
    <t>Το pH διαλύματος που περιέχει το ασθενές οξύ ΗΑ σε συγκέντρωση C(Μ), και το άλας του ασθενούς οξέος NaA με την ίδια συγκέντρωση C(Μ), είναι αδύνατο να έχει pH = 8 στους 25 °C.</t>
  </si>
  <si>
    <r>
      <t>Σε διάλυμα που περιέχει</t>
    </r>
    <r>
      <rPr>
        <sz val="12"/>
        <color rgb="FF000000"/>
        <rFont val="Times New Roman"/>
        <family val="1"/>
        <charset val="161"/>
      </rPr>
      <t xml:space="preserve"> NH</t>
    </r>
    <r>
      <rPr>
        <vertAlign val="subscript"/>
        <sz val="12"/>
        <color rgb="FF000000"/>
        <rFont val="Times New Roman"/>
        <family val="1"/>
        <charset val="161"/>
      </rPr>
      <t xml:space="preserve">3 </t>
    </r>
    <r>
      <rPr>
        <sz val="12"/>
        <color rgb="FF000000"/>
        <rFont val="Times New Roman"/>
        <family val="1"/>
        <charset val="161"/>
      </rPr>
      <t>και CH</t>
    </r>
    <r>
      <rPr>
        <vertAlign val="subscript"/>
        <sz val="12"/>
        <color rgb="FF000000"/>
        <rFont val="Times New Roman"/>
        <family val="1"/>
        <charset val="161"/>
      </rPr>
      <t>3</t>
    </r>
    <r>
      <rPr>
        <sz val="12"/>
        <color rgb="FF000000"/>
        <rFont val="Times New Roman"/>
        <family val="1"/>
        <charset val="161"/>
      </rPr>
      <t>NH</t>
    </r>
    <r>
      <rPr>
        <vertAlign val="subscript"/>
        <sz val="12"/>
        <color rgb="FF000000"/>
        <rFont val="Times New Roman"/>
        <family val="1"/>
        <charset val="161"/>
      </rPr>
      <t>2</t>
    </r>
    <r>
      <rPr>
        <sz val="12"/>
        <color rgb="FF000000"/>
        <rFont val="Times New Roman"/>
        <family val="1"/>
        <charset val="161"/>
      </rPr>
      <t xml:space="preserve"> έχουμε επίδραση κοινού ιόντος.</t>
    </r>
  </si>
  <si>
    <r>
      <t xml:space="preserve"> Σε διάλυμα NH</t>
    </r>
    <r>
      <rPr>
        <vertAlign val="subscript"/>
        <sz val="12"/>
        <color rgb="FF000000"/>
        <rFont val="Times New Roman"/>
        <family val="1"/>
        <charset val="161"/>
      </rPr>
      <t>3</t>
    </r>
    <r>
      <rPr>
        <sz val="12"/>
        <color rgb="FF000000"/>
        <rFont val="Times New Roman"/>
        <family val="1"/>
        <charset val="161"/>
      </rPr>
      <t xml:space="preserve"> προσθέτουμε διάλυμα NaBr, οπότε ο βαθμός ιοντισμού της NH</t>
    </r>
    <r>
      <rPr>
        <vertAlign val="subscript"/>
        <sz val="12"/>
        <color rgb="FF000000"/>
        <rFont val="Times New Roman"/>
        <family val="1"/>
        <charset val="161"/>
      </rPr>
      <t>3</t>
    </r>
    <r>
      <rPr>
        <sz val="12"/>
        <color rgb="FF000000"/>
        <rFont val="Times New Roman"/>
        <family val="1"/>
        <charset val="161"/>
      </rPr>
      <t xml:space="preserve"> αυξάνεται.</t>
    </r>
  </si>
  <si>
    <r>
      <t>Κατά τη διάλυση ΚΟΗ σε διάλυμα NH</t>
    </r>
    <r>
      <rPr>
        <vertAlign val="subscript"/>
        <sz val="12"/>
        <color rgb="FF000000"/>
        <rFont val="Times New Roman"/>
        <family val="1"/>
        <charset val="161"/>
      </rPr>
      <t xml:space="preserve">3, </t>
    </r>
    <r>
      <rPr>
        <sz val="12"/>
        <color rgb="FF000000"/>
        <rFont val="Times New Roman"/>
        <family val="1"/>
        <charset val="161"/>
      </rPr>
      <t xml:space="preserve"> χωρίς να μεταβληθεί ο όγκος του διαλύματος, η [ΟΗ</t>
    </r>
    <r>
      <rPr>
        <vertAlign val="superscript"/>
        <sz val="12"/>
        <color rgb="FF000000"/>
        <rFont val="Times New Roman"/>
        <family val="1"/>
        <charset val="161"/>
      </rPr>
      <t>-</t>
    </r>
    <r>
      <rPr>
        <sz val="12"/>
        <color rgb="FF000000"/>
        <rFont val="Times New Roman"/>
        <family val="1"/>
        <charset val="161"/>
      </rPr>
      <t>] αυξάνεται ενώ η [ΝΗ</t>
    </r>
    <r>
      <rPr>
        <vertAlign val="subscript"/>
        <sz val="12"/>
        <color rgb="FF000000"/>
        <rFont val="Times New Roman"/>
        <family val="1"/>
        <charset val="161"/>
      </rPr>
      <t>4</t>
    </r>
    <r>
      <rPr>
        <vertAlign val="superscript"/>
        <sz val="12"/>
        <color rgb="FF000000"/>
        <rFont val="Times New Roman"/>
        <family val="1"/>
        <charset val="161"/>
      </rPr>
      <t>+</t>
    </r>
    <r>
      <rPr>
        <sz val="12"/>
        <color rgb="FF000000"/>
        <rFont val="Times New Roman"/>
        <family val="1"/>
        <charset val="161"/>
      </rPr>
      <t>] μειώνεται.</t>
    </r>
  </si>
  <si>
    <r>
      <t>Υδατικό διάλυμα ΝΗ</t>
    </r>
    <r>
      <rPr>
        <vertAlign val="subscript"/>
        <sz val="12"/>
        <color theme="1"/>
        <rFont val="Times New Roman"/>
        <family val="1"/>
        <charset val="161"/>
      </rPr>
      <t>3</t>
    </r>
    <r>
      <rPr>
        <sz val="12"/>
        <color theme="1"/>
        <rFont val="Times New Roman"/>
        <family val="1"/>
        <charset val="161"/>
      </rPr>
      <t xml:space="preserve"> και υδατικό διάλυμα ΝaΟΗ έχουν τον ίδιο όγκο και το ίδιο pH. Το διάλυμα της ΝΗ</t>
    </r>
    <r>
      <rPr>
        <vertAlign val="subscript"/>
        <sz val="12"/>
        <color theme="1"/>
        <rFont val="Times New Roman"/>
        <family val="1"/>
        <charset val="161"/>
      </rPr>
      <t>3</t>
    </r>
    <r>
      <rPr>
        <sz val="12"/>
        <color theme="1"/>
        <rFont val="Times New Roman"/>
        <family val="1"/>
        <charset val="161"/>
      </rPr>
      <t xml:space="preserve"> απαιτεί περισσότερα mol HCℓ για πλήρη εξουδετέρωση.</t>
    </r>
  </si>
  <si>
    <r>
      <t>Το Ca(OH)</t>
    </r>
    <r>
      <rPr>
        <vertAlign val="subscript"/>
        <sz val="12"/>
        <color theme="1"/>
        <rFont val="Times New Roman"/>
        <family val="1"/>
        <charset val="161"/>
      </rPr>
      <t>2</t>
    </r>
    <r>
      <rPr>
        <sz val="12"/>
        <color theme="1"/>
        <rFont val="Times New Roman"/>
        <family val="1"/>
        <charset val="161"/>
      </rPr>
      <t xml:space="preserve"> έχει σταθερά ιοντισμού ίση με 1.</t>
    </r>
  </si>
  <si>
    <t xml:space="preserve"> Ένας πρωτολυτικός δείκτης αλλάζει χρώμα όταν το διάλυμα στο οποίο περιέχεται από όξινο γίνεται βασικό.</t>
  </si>
  <si>
    <r>
      <t xml:space="preserve"> Η Κ</t>
    </r>
    <r>
      <rPr>
        <vertAlign val="subscript"/>
        <sz val="12"/>
        <color theme="1"/>
        <rFont val="Times New Roman"/>
        <family val="1"/>
        <charset val="161"/>
      </rPr>
      <t>a</t>
    </r>
    <r>
      <rPr>
        <sz val="12"/>
        <color theme="1"/>
        <rFont val="Times New Roman"/>
        <family val="1"/>
        <charset val="161"/>
      </rPr>
      <t xml:space="preserve"> του οξικού οξέος αυξάνεται αν προσθέσουμε σε διάλυμά του οξικό νάτριο.</t>
    </r>
  </si>
  <si>
    <r>
      <t>Το pΗ διαλύματος ΝaCl 10</t>
    </r>
    <r>
      <rPr>
        <vertAlign val="superscript"/>
        <sz val="12"/>
        <color theme="1"/>
        <rFont val="Times New Roman"/>
        <family val="1"/>
        <charset val="161"/>
      </rPr>
      <t>-8</t>
    </r>
    <r>
      <rPr>
        <sz val="12"/>
        <color theme="1"/>
        <rFont val="Times New Roman"/>
        <family val="1"/>
        <charset val="161"/>
      </rPr>
      <t xml:space="preserve"> Μ είναι 7.</t>
    </r>
  </si>
  <si>
    <r>
      <t>Υδατικό διάλυμα στο οποίο είναι [ΟΗ</t>
    </r>
    <r>
      <rPr>
        <vertAlign val="superscript"/>
        <sz val="12"/>
        <color theme="1"/>
        <rFont val="Times New Roman"/>
        <family val="1"/>
        <charset val="161"/>
      </rPr>
      <t>-</t>
    </r>
    <r>
      <rPr>
        <sz val="12"/>
        <color theme="1"/>
        <rFont val="Times New Roman"/>
        <family val="1"/>
        <charset val="161"/>
      </rPr>
      <t>] = 10</t>
    </r>
    <r>
      <rPr>
        <vertAlign val="superscript"/>
        <sz val="12"/>
        <color theme="1"/>
        <rFont val="Times New Roman"/>
        <family val="1"/>
        <charset val="161"/>
      </rPr>
      <t>-1</t>
    </r>
    <r>
      <rPr>
        <sz val="12"/>
        <color theme="1"/>
        <rFont val="Times New Roman"/>
        <family val="1"/>
        <charset val="161"/>
      </rPr>
      <t>[Η</t>
    </r>
    <r>
      <rPr>
        <vertAlign val="subscript"/>
        <sz val="12"/>
        <color theme="1"/>
        <rFont val="Times New Roman"/>
        <family val="1"/>
        <charset val="161"/>
      </rPr>
      <t>3</t>
    </r>
    <r>
      <rPr>
        <sz val="12"/>
        <color theme="1"/>
        <rFont val="Times New Roman"/>
        <family val="1"/>
        <charset val="161"/>
      </rPr>
      <t>Ο</t>
    </r>
    <r>
      <rPr>
        <vertAlign val="superscript"/>
        <sz val="12"/>
        <color theme="1"/>
        <rFont val="Times New Roman"/>
        <family val="1"/>
        <charset val="161"/>
      </rPr>
      <t>+</t>
    </r>
    <r>
      <rPr>
        <sz val="12"/>
        <color theme="1"/>
        <rFont val="Times New Roman"/>
        <family val="1"/>
        <charset val="161"/>
      </rPr>
      <t>] είναι όξινο.</t>
    </r>
  </si>
  <si>
    <r>
      <t xml:space="preserve">Ο βαθμός ιοντισμού του ασθενούς οξέος HCOOH, σε υδατικό του διάλυμα, θα μειωθεί αν προσθέσουμε ποσότητα στερεού </t>
    </r>
    <r>
      <rPr>
        <sz val="12"/>
        <color rgb="FF000000"/>
        <rFont val="Times New Roman"/>
        <family val="1"/>
        <charset val="161"/>
      </rPr>
      <t>ΝΗ</t>
    </r>
    <r>
      <rPr>
        <vertAlign val="subscript"/>
        <sz val="12"/>
        <color rgb="FF000000"/>
        <rFont val="Times New Roman"/>
        <family val="1"/>
        <charset val="161"/>
      </rPr>
      <t>4</t>
    </r>
    <r>
      <rPr>
        <sz val="12"/>
        <color rgb="FF000000"/>
        <rFont val="Times New Roman"/>
        <family val="1"/>
        <charset val="161"/>
      </rPr>
      <t>Cℓ διατηρώντας σταθερή τη θερμοκρασία.</t>
    </r>
  </si>
  <si>
    <r>
      <t xml:space="preserve">Από την ανάμιξη υδατικών διαλυμάτων </t>
    </r>
    <r>
      <rPr>
        <sz val="12"/>
        <color rgb="FF000000"/>
        <rFont val="Times New Roman"/>
        <family val="1"/>
        <charset val="161"/>
      </rPr>
      <t>ΝaHCO</t>
    </r>
    <r>
      <rPr>
        <vertAlign val="subscript"/>
        <sz val="12"/>
        <color rgb="FF000000"/>
        <rFont val="Times New Roman"/>
        <family val="1"/>
        <charset val="161"/>
      </rPr>
      <t>3</t>
    </r>
    <r>
      <rPr>
        <sz val="12"/>
        <color rgb="FF000000"/>
        <rFont val="Times New Roman"/>
        <family val="1"/>
        <charset val="161"/>
      </rPr>
      <t xml:space="preserve"> 2M και Νa</t>
    </r>
    <r>
      <rPr>
        <vertAlign val="subscript"/>
        <sz val="12"/>
        <color rgb="FF000000"/>
        <rFont val="Times New Roman"/>
        <family val="1"/>
        <charset val="161"/>
      </rPr>
      <t>2</t>
    </r>
    <r>
      <rPr>
        <sz val="12"/>
        <color rgb="FF000000"/>
        <rFont val="Times New Roman"/>
        <family val="1"/>
        <charset val="161"/>
      </rPr>
      <t>CO</t>
    </r>
    <r>
      <rPr>
        <vertAlign val="subscript"/>
        <sz val="12"/>
        <color rgb="FF000000"/>
        <rFont val="Times New Roman"/>
        <family val="1"/>
        <charset val="161"/>
      </rPr>
      <t>3</t>
    </r>
    <r>
      <rPr>
        <sz val="12"/>
        <color rgb="FF000000"/>
        <rFont val="Times New Roman"/>
        <family val="1"/>
        <charset val="161"/>
      </rPr>
      <t xml:space="preserve"> 2Μ προκύπτει ρυθμιστικό διάλυμα.</t>
    </r>
  </si>
  <si>
    <r>
      <t>Το CH</t>
    </r>
    <r>
      <rPr>
        <vertAlign val="subscript"/>
        <sz val="12"/>
        <color rgb="FF000000"/>
        <rFont val="Times New Roman"/>
        <family val="1"/>
        <charset val="161"/>
      </rPr>
      <t>3</t>
    </r>
    <r>
      <rPr>
        <sz val="12"/>
        <color rgb="FF000000"/>
        <rFont val="Times New Roman"/>
        <family val="1"/>
        <charset val="161"/>
      </rPr>
      <t xml:space="preserve">CΟΟΗ έχει </t>
    </r>
    <r>
      <rPr>
        <sz val="12"/>
        <color theme="1"/>
        <rFont val="Times New Roman"/>
        <family val="1"/>
        <charset val="161"/>
      </rPr>
      <t>Κ</t>
    </r>
    <r>
      <rPr>
        <vertAlign val="subscript"/>
        <sz val="12"/>
        <color theme="1"/>
        <rFont val="Times New Roman"/>
        <family val="1"/>
        <charset val="161"/>
      </rPr>
      <t>a</t>
    </r>
    <r>
      <rPr>
        <sz val="12"/>
        <color theme="1"/>
        <rFont val="Times New Roman"/>
        <family val="1"/>
        <charset val="161"/>
      </rPr>
      <t>=1,8·10</t>
    </r>
    <r>
      <rPr>
        <vertAlign val="superscript"/>
        <sz val="12"/>
        <color theme="1"/>
        <rFont val="Times New Roman"/>
        <family val="1"/>
        <charset val="161"/>
      </rPr>
      <t>-5</t>
    </r>
    <r>
      <rPr>
        <sz val="12"/>
        <color theme="1"/>
        <rFont val="Times New Roman"/>
        <family val="1"/>
        <charset val="161"/>
      </rPr>
      <t xml:space="preserve"> στους 25°C. Αν αναμιχθούν ίσοι όγκοι διαλυμάτων </t>
    </r>
    <r>
      <rPr>
        <sz val="12"/>
        <color rgb="FF000000"/>
        <rFont val="Times New Roman"/>
        <family val="1"/>
        <charset val="161"/>
      </rPr>
      <t>CH</t>
    </r>
    <r>
      <rPr>
        <vertAlign val="subscript"/>
        <sz val="12"/>
        <color rgb="FF000000"/>
        <rFont val="Times New Roman"/>
        <family val="1"/>
        <charset val="161"/>
      </rPr>
      <t>3</t>
    </r>
    <r>
      <rPr>
        <sz val="12"/>
        <color rgb="FF000000"/>
        <rFont val="Times New Roman"/>
        <family val="1"/>
        <charset val="161"/>
      </rPr>
      <t>CΟΟΗ 0,5Μ και CH</t>
    </r>
    <r>
      <rPr>
        <vertAlign val="subscript"/>
        <sz val="12"/>
        <color rgb="FF000000"/>
        <rFont val="Times New Roman"/>
        <family val="1"/>
        <charset val="161"/>
      </rPr>
      <t>3</t>
    </r>
    <r>
      <rPr>
        <sz val="12"/>
        <color rgb="FF000000"/>
        <rFont val="Times New Roman"/>
        <family val="1"/>
        <charset val="161"/>
      </rPr>
      <t xml:space="preserve">CΟΟΝa 0,9Μ, θα προκύψει διάλυμα το οποίο στους 25 °C θα έχει </t>
    </r>
    <r>
      <rPr>
        <sz val="12"/>
        <color theme="1"/>
        <rFont val="Times New Roman"/>
        <family val="1"/>
        <charset val="161"/>
      </rPr>
      <t>pH=5.</t>
    </r>
  </si>
  <si>
    <r>
      <t>Αν κατά την αραίωση ενός διαλύματος το pH του δε μεταβάλλεται, το διάλυμα είναι ρυθμιστικό</t>
    </r>
    <r>
      <rPr>
        <sz val="10"/>
        <color rgb="FF000000"/>
        <rFont val="Arial"/>
        <family val="2"/>
        <charset val="161"/>
      </rPr>
      <t>.</t>
    </r>
  </si>
  <si>
    <t xml:space="preserve"> Όταν ένα κινούμενο σωματίδιο έχει μεγάλη ορμή, έχει μικρό μήκος κύματος.</t>
  </si>
  <si>
    <t>Από την επίλυση της εξίσωσης Schroedinger προκύπτουν οι κυματοσυναρτήσεις Ψ οι οποίες περιγράφουν την κατάσταση του ηλεκτρονίου με ορισμένη ενέργεια και ονομάζονται ατομικά τροχιακά.</t>
  </si>
  <si>
    <r>
      <t>Αν για ένα ατομικό τροχιακό ισχύει m</t>
    </r>
    <r>
      <rPr>
        <vertAlign val="subscript"/>
        <sz val="12"/>
        <color theme="1"/>
        <rFont val="Times New Roman"/>
        <family val="1"/>
        <charset val="161"/>
      </rPr>
      <t>l</t>
    </r>
    <r>
      <rPr>
        <sz val="12"/>
        <color theme="1"/>
        <rFont val="Times New Roman"/>
        <family val="1"/>
        <charset val="161"/>
      </rPr>
      <t xml:space="preserve"> =1, τότε αυτό είναι σφαιρικό.</t>
    </r>
  </si>
  <si>
    <t>Το πλήθος των s υποστιβάδων σε ένα άτομο (είτε υπάρχουν ηλεκτρόνια είτε όχι) είναι αριθμητικά μεγαλύτερο από τον αριθμό των υποστιβάδων p.</t>
  </si>
  <si>
    <t>Στο άτομο του υδρογόνου οι υποστιβάδες 2s και 2p έχουν την ίδια ενέργεια.</t>
  </si>
  <si>
    <r>
      <t xml:space="preserve">Η υποστιβάδα 5p έχει περισσότερα ατομικά τροχιακά από την υποστιβάδα </t>
    </r>
    <r>
      <rPr>
        <sz val="12"/>
        <color rgb="FF000000"/>
        <rFont val="Times New Roman"/>
        <family val="1"/>
        <charset val="161"/>
      </rPr>
      <t>3p.</t>
    </r>
  </si>
  <si>
    <t>Τα τροχιακά 2s και 4f δέχονται τον ίδιο μέγιστο αριθμό ηλεκτρονίων.</t>
  </si>
  <si>
    <r>
      <t xml:space="preserve">Ο μέγιστος αριθμός ηλεκτρονίων ενός ατόμου με </t>
    </r>
    <r>
      <rPr>
        <sz val="12"/>
        <color theme="1"/>
        <rFont val="Gigi"/>
      </rPr>
      <t>l</t>
    </r>
    <r>
      <rPr>
        <sz val="12"/>
        <color theme="1"/>
        <rFont val="Times New Roman"/>
        <family val="1"/>
        <charset val="161"/>
      </rPr>
      <t>=2 και m</t>
    </r>
    <r>
      <rPr>
        <vertAlign val="subscript"/>
        <sz val="12"/>
        <color theme="1"/>
        <rFont val="Times New Roman"/>
        <family val="1"/>
        <charset val="161"/>
      </rPr>
      <t>s</t>
    </r>
    <r>
      <rPr>
        <sz val="12"/>
        <color theme="1"/>
        <rFont val="Times New Roman"/>
        <family val="1"/>
        <charset val="161"/>
      </rPr>
      <t>=-1/2 είναι ίσος με πέντε.</t>
    </r>
  </si>
  <si>
    <t>Το μοναδικό ηλεκτρόνιο του ατόμου του υδρογόνου βρίσκεται πάντα στο τροχιακό 1s.</t>
  </si>
  <si>
    <r>
      <t xml:space="preserve">Το ιόν </t>
    </r>
    <r>
      <rPr>
        <vertAlign val="subscript"/>
        <sz val="12"/>
        <color theme="1"/>
        <rFont val="Times New Roman"/>
        <family val="1"/>
        <charset val="161"/>
      </rPr>
      <t>25</t>
    </r>
    <r>
      <rPr>
        <sz val="12"/>
        <color theme="1"/>
        <rFont val="Times New Roman"/>
        <family val="1"/>
        <charset val="161"/>
      </rPr>
      <t>Mn</t>
    </r>
    <r>
      <rPr>
        <vertAlign val="superscript"/>
        <sz val="12"/>
        <color theme="1"/>
        <rFont val="Times New Roman"/>
        <family val="1"/>
        <charset val="161"/>
      </rPr>
      <t>2+</t>
    </r>
    <r>
      <rPr>
        <sz val="12"/>
        <color theme="1"/>
        <rFont val="Times New Roman"/>
        <family val="1"/>
        <charset val="161"/>
      </rPr>
      <t xml:space="preserve"> στη θεμελιώδη κατάσταση έχει άθροισμα των κβαντικών αριθμών m</t>
    </r>
    <r>
      <rPr>
        <vertAlign val="subscript"/>
        <sz val="12"/>
        <color theme="1"/>
        <rFont val="Times New Roman"/>
        <family val="1"/>
        <charset val="161"/>
      </rPr>
      <t>s</t>
    </r>
    <r>
      <rPr>
        <sz val="12"/>
        <color theme="1"/>
        <rFont val="Times New Roman"/>
        <family val="1"/>
        <charset val="161"/>
      </rPr>
      <t xml:space="preserve"> όλων των ηλεκτρονίων του ίσο με +5/2.</t>
    </r>
  </si>
  <si>
    <r>
      <t xml:space="preserve">Το άτομο </t>
    </r>
    <r>
      <rPr>
        <vertAlign val="subscript"/>
        <sz val="12"/>
        <color theme="1"/>
        <rFont val="Times New Roman"/>
        <family val="1"/>
        <charset val="161"/>
      </rPr>
      <t>6</t>
    </r>
    <r>
      <rPr>
        <sz val="12"/>
        <color theme="1"/>
        <rFont val="Times New Roman"/>
        <family val="1"/>
        <charset val="161"/>
      </rPr>
      <t>C διαθέτει στη θεμελιώδη κατάσταση 4 μονήρη ηλεκτρόνια.</t>
    </r>
  </si>
  <si>
    <r>
      <t>Ο μεγαλύτερος ατομικός αριθμός ενός στοιχείου που έχει συνολικά 8e</t>
    </r>
    <r>
      <rPr>
        <vertAlign val="superscript"/>
        <sz val="12"/>
        <color theme="1"/>
        <rFont val="Times New Roman"/>
        <family val="1"/>
        <charset val="161"/>
      </rPr>
      <t>-</t>
    </r>
    <r>
      <rPr>
        <sz val="12"/>
        <color theme="1"/>
        <rFont val="Times New Roman"/>
        <family val="1"/>
        <charset val="161"/>
      </rPr>
      <t xml:space="preserve"> σε s τροχιακά είναι 36.</t>
    </r>
  </si>
  <si>
    <t>Στο άτομο του υδρογόνου δεν υπάρχει τροχιακό 3p.</t>
  </si>
  <si>
    <r>
      <t xml:space="preserve"> Το άτομο του </t>
    </r>
    <r>
      <rPr>
        <vertAlign val="subscript"/>
        <sz val="12"/>
        <color rgb="FF000000"/>
        <rFont val="Times New Roman"/>
        <family val="1"/>
        <charset val="161"/>
      </rPr>
      <t>26</t>
    </r>
    <r>
      <rPr>
        <sz val="12"/>
        <color rgb="FF000000"/>
        <rFont val="Times New Roman"/>
        <family val="1"/>
        <charset val="161"/>
      </rPr>
      <t>Fe έχει στη θεμελιώδη κατάσταση τρία μονήρη ηλεκτρόνια.</t>
    </r>
  </si>
  <si>
    <r>
      <t>Όλα τα άτομα τα οποία έχουν εξωτερική υποστοιβάδα ns</t>
    </r>
    <r>
      <rPr>
        <vertAlign val="superscript"/>
        <sz val="12"/>
        <color theme="1"/>
        <rFont val="Times New Roman"/>
        <family val="1"/>
        <charset val="161"/>
      </rPr>
      <t>2</t>
    </r>
    <r>
      <rPr>
        <sz val="12"/>
        <color theme="1"/>
        <rFont val="Times New Roman"/>
        <family val="1"/>
        <charset val="161"/>
      </rPr>
      <t xml:space="preserve"> ανήκουν στη δεύτερη ομάδα του Περιοδικού Πίνακα.</t>
    </r>
  </si>
  <si>
    <r>
      <t xml:space="preserve"> Ο </t>
    </r>
    <r>
      <rPr>
        <vertAlign val="subscript"/>
        <sz val="12"/>
        <color theme="1"/>
        <rFont val="Times New Roman"/>
        <family val="1"/>
        <charset val="161"/>
      </rPr>
      <t>26</t>
    </r>
    <r>
      <rPr>
        <sz val="12"/>
        <color theme="1"/>
        <rFont val="Times New Roman"/>
        <family val="1"/>
        <charset val="161"/>
      </rPr>
      <t>Fe σχηματίζει σύμπλοκα ιόντα.</t>
    </r>
  </si>
  <si>
    <t>Το στοιχείο Χ με ηλεκτρονιακή δομή: 1s2 2s2 2p63s23p63d10 4s2 ανήκει στον τομέα s του Π.Π.</t>
  </si>
  <si>
    <r>
      <t>Στοιχείο που βρίσκεται στη θεμελιώδη κατάσταση και έχει ηλεκτρονιακή δομή 1s</t>
    </r>
    <r>
      <rPr>
        <vertAlign val="superscript"/>
        <sz val="12"/>
        <color theme="1"/>
        <rFont val="Times New Roman"/>
        <family val="1"/>
        <charset val="161"/>
      </rPr>
      <t>2</t>
    </r>
    <r>
      <rPr>
        <sz val="12"/>
        <color theme="1"/>
        <rFont val="Times New Roman"/>
        <family val="1"/>
        <charset val="161"/>
      </rPr>
      <t>2s</t>
    </r>
    <r>
      <rPr>
        <vertAlign val="superscript"/>
        <sz val="12"/>
        <color theme="1"/>
        <rFont val="Times New Roman"/>
        <family val="1"/>
        <charset val="161"/>
      </rPr>
      <t>2</t>
    </r>
    <r>
      <rPr>
        <sz val="12"/>
        <color theme="1"/>
        <rFont val="Times New Roman"/>
        <family val="1"/>
        <charset val="161"/>
      </rPr>
      <t>2p</t>
    </r>
    <r>
      <rPr>
        <vertAlign val="superscript"/>
        <sz val="12"/>
        <color theme="1"/>
        <rFont val="Times New Roman"/>
        <family val="1"/>
        <charset val="161"/>
      </rPr>
      <t>3</t>
    </r>
    <r>
      <rPr>
        <sz val="12"/>
        <color theme="1"/>
        <rFont val="Times New Roman"/>
        <family val="1"/>
        <charset val="161"/>
      </rPr>
      <t xml:space="preserve"> ανήκει στην ομάδα 13 (ΙΙΙΑ) του περιοδικού πίνακα.</t>
    </r>
  </si>
  <si>
    <t>Όσο μεγαλύτερη ενέργεια πρώτου ιοντισμού έχει ένα άτομο τόσο πιο εύκολα αυτό αποβάλλει ηλεκτρόνια.</t>
  </si>
  <si>
    <r>
      <t xml:space="preserve">Το </t>
    </r>
    <r>
      <rPr>
        <vertAlign val="subscript"/>
        <sz val="12"/>
        <color theme="1"/>
        <rFont val="Times New Roman"/>
        <family val="1"/>
        <charset val="161"/>
      </rPr>
      <t>9</t>
    </r>
    <r>
      <rPr>
        <sz val="12"/>
        <color theme="1"/>
        <rFont val="Times New Roman"/>
        <family val="1"/>
        <charset val="161"/>
      </rPr>
      <t xml:space="preserve">F  έχει μεγαλύτερη ενέργεια πρώτου ιοντισμού τόσο από το </t>
    </r>
    <r>
      <rPr>
        <vertAlign val="subscript"/>
        <sz val="12"/>
        <color theme="1"/>
        <rFont val="Times New Roman"/>
        <family val="1"/>
        <charset val="161"/>
      </rPr>
      <t>7</t>
    </r>
    <r>
      <rPr>
        <sz val="12"/>
        <color theme="1"/>
        <rFont val="Times New Roman"/>
        <family val="1"/>
        <charset val="161"/>
      </rPr>
      <t xml:space="preserve">Ν όσο και από το </t>
    </r>
    <r>
      <rPr>
        <vertAlign val="subscript"/>
        <sz val="12"/>
        <color theme="1"/>
        <rFont val="Times New Roman"/>
        <family val="1"/>
        <charset val="161"/>
      </rPr>
      <t>53</t>
    </r>
    <r>
      <rPr>
        <sz val="12"/>
        <color theme="1"/>
        <rFont val="Times New Roman"/>
        <family val="1"/>
        <charset val="161"/>
      </rPr>
      <t>Ι.</t>
    </r>
  </si>
  <si>
    <r>
      <t>Για τις ενέργειες πρώτου Εi</t>
    </r>
    <r>
      <rPr>
        <vertAlign val="subscript"/>
        <sz val="12"/>
        <color theme="1"/>
        <rFont val="Times New Roman"/>
        <family val="1"/>
        <charset val="161"/>
      </rPr>
      <t>1</t>
    </r>
    <r>
      <rPr>
        <sz val="12"/>
        <color theme="1"/>
        <rFont val="Times New Roman"/>
        <family val="1"/>
        <charset val="161"/>
      </rPr>
      <t xml:space="preserve"> και δεύτερου Εi</t>
    </r>
    <r>
      <rPr>
        <vertAlign val="subscript"/>
        <sz val="12"/>
        <color theme="1"/>
        <rFont val="Times New Roman"/>
        <family val="1"/>
        <charset val="161"/>
      </rPr>
      <t>2</t>
    </r>
    <r>
      <rPr>
        <sz val="12"/>
        <color theme="1"/>
        <rFont val="Times New Roman"/>
        <family val="1"/>
        <charset val="161"/>
      </rPr>
      <t xml:space="preserve"> ιοντισμού των στοιχείων </t>
    </r>
    <r>
      <rPr>
        <vertAlign val="subscript"/>
        <sz val="12"/>
        <color theme="1"/>
        <rFont val="Times New Roman"/>
        <family val="1"/>
        <charset val="161"/>
      </rPr>
      <t>11</t>
    </r>
    <r>
      <rPr>
        <sz val="12"/>
        <color theme="1"/>
        <rFont val="Times New Roman"/>
        <family val="1"/>
        <charset val="161"/>
      </rPr>
      <t xml:space="preserve">Na και </t>
    </r>
    <r>
      <rPr>
        <vertAlign val="subscript"/>
        <sz val="12"/>
        <color theme="1"/>
        <rFont val="Times New Roman"/>
        <family val="1"/>
        <charset val="161"/>
      </rPr>
      <t>12</t>
    </r>
    <r>
      <rPr>
        <sz val="12"/>
        <color theme="1"/>
        <rFont val="Times New Roman"/>
        <family val="1"/>
        <charset val="161"/>
      </rPr>
      <t>Mg ισχύει Εi</t>
    </r>
    <r>
      <rPr>
        <vertAlign val="subscript"/>
        <sz val="12"/>
        <color theme="1"/>
        <rFont val="Times New Roman"/>
        <family val="1"/>
        <charset val="161"/>
      </rPr>
      <t>1(Na)</t>
    </r>
    <r>
      <rPr>
        <sz val="12"/>
        <color theme="1"/>
        <rFont val="Times New Roman"/>
        <family val="1"/>
        <charset val="161"/>
      </rPr>
      <t xml:space="preserve"> &lt; Εi</t>
    </r>
    <r>
      <rPr>
        <vertAlign val="subscript"/>
        <sz val="12"/>
        <color theme="1"/>
        <rFont val="Times New Roman"/>
        <family val="1"/>
        <charset val="161"/>
      </rPr>
      <t>1(Mg)</t>
    </r>
    <r>
      <rPr>
        <sz val="12"/>
        <color theme="1"/>
        <rFont val="Times New Roman"/>
        <family val="1"/>
        <charset val="161"/>
      </rPr>
      <t xml:space="preserve"> και Εi</t>
    </r>
    <r>
      <rPr>
        <vertAlign val="subscript"/>
        <sz val="12"/>
        <color theme="1"/>
        <rFont val="Times New Roman"/>
        <family val="1"/>
        <charset val="161"/>
      </rPr>
      <t>2(Na)</t>
    </r>
    <r>
      <rPr>
        <sz val="12"/>
        <color theme="1"/>
        <rFont val="Times New Roman"/>
        <family val="1"/>
        <charset val="161"/>
      </rPr>
      <t xml:space="preserve"> &gt; Εi</t>
    </r>
    <r>
      <rPr>
        <vertAlign val="subscript"/>
        <sz val="12"/>
        <color theme="1"/>
        <rFont val="Times New Roman"/>
        <family val="1"/>
        <charset val="161"/>
      </rPr>
      <t>2(Mg).</t>
    </r>
  </si>
  <si>
    <r>
      <t>Όταν ένα στοιχείο έχει μεγάλη ατομική ακτίνα, έχει μεγάλη τιμή Ε</t>
    </r>
    <r>
      <rPr>
        <vertAlign val="subscript"/>
        <sz val="12"/>
        <color theme="1"/>
        <rFont val="Times New Roman"/>
        <family val="1"/>
        <charset val="161"/>
      </rPr>
      <t>i 1</t>
    </r>
  </si>
  <si>
    <t>Για τα στοιχεία Α και Β με ατομικούς αριθμούς Ζ και Ζ+1 θα ισχύει ότι η ατομική ακτίνα του Β θα είναι πάντα μικρότερη από την ατομική ακτίνα του Α.</t>
  </si>
  <si>
    <t>Το ποσό θερμότητας που εκλύεται ή απορροφάται σε μια αντίδραση εξαρτάται από τον μηχανισμό με τον οποίο πραγματοποιήθηκε η αντίδραση</t>
  </si>
  <si>
    <t xml:space="preserve">Το ποσό θερμότητας που ανταλλάσσεται με το περιβάλλον κατά την πραγματοποίηση μιας χημικής αντίδρασης, υπό σταθερή πίεση, ισούται με τη χημική ενέργεια του συστήματος </t>
  </si>
  <si>
    <t>Όταν η τιμή ΔΗ για μια χημική αντίδραση είναι θετική, αυτό σημαίνει ότι τα αντιδρώντα έχουν λιγότερη ενέργεια από τα προϊόντα.</t>
  </si>
  <si>
    <t>Ο σχηματισμός χημικών δεσμών είναι εξώθερμη διαδικασία.</t>
  </si>
  <si>
    <t>Οι ενδόθερμες αντιδράσεις πραγματοποιούνται με απορρόφηση ενέργειας του συστήματος από το εξωτερικό περιβάλλον του.</t>
  </si>
  <si>
    <r>
      <t>Κατά τη σύνθεση 1 mol αερίου HCl, σύμφωνα με την αντίδραση: Η</t>
    </r>
    <r>
      <rPr>
        <sz val="9"/>
        <color theme="1"/>
        <rFont val="Calibri"/>
        <family val="2"/>
        <charset val="161"/>
        <scheme val="minor"/>
      </rPr>
      <t>2(g)</t>
    </r>
    <r>
      <rPr>
        <sz val="11"/>
        <color theme="1"/>
        <rFont val="Calibri"/>
        <family val="2"/>
        <charset val="161"/>
        <scheme val="minor"/>
      </rPr>
      <t xml:space="preserve"> + Cl</t>
    </r>
    <r>
      <rPr>
        <sz val="9"/>
        <color theme="1"/>
        <rFont val="Calibri"/>
        <family val="2"/>
        <charset val="161"/>
        <scheme val="minor"/>
      </rPr>
      <t>2(g)</t>
    </r>
    <r>
      <rPr>
        <sz val="11"/>
        <color theme="1"/>
        <rFont val="Calibri"/>
        <family val="2"/>
        <charset val="161"/>
        <scheme val="minor"/>
      </rPr>
      <t xml:space="preserve"> </t>
    </r>
    <r>
      <rPr>
        <sz val="11"/>
        <color theme="1"/>
        <rFont val="Calibri"/>
        <family val="2"/>
        <charset val="161"/>
      </rPr>
      <t>→2HCl</t>
    </r>
    <r>
      <rPr>
        <sz val="9"/>
        <color theme="1"/>
        <rFont val="Calibri"/>
        <family val="2"/>
        <charset val="161"/>
      </rPr>
      <t>(g)</t>
    </r>
    <r>
      <rPr>
        <sz val="11"/>
        <color theme="1"/>
        <rFont val="Calibri"/>
        <family val="2"/>
        <charset val="161"/>
      </rPr>
      <t>, ΔΗ=-180KJ εκλύονται 180KJ.</t>
    </r>
  </si>
  <si>
    <t>Σε μια ενδόθερμη αντίδραση παρατηρείται αύξηση της θερμοκρασίας του περιβάλλοντος.</t>
  </si>
  <si>
    <t>Η ταχύτητα μιας αντίδρασης είναι ανάλογη με την ενέργεια ενεργοποίησής της.</t>
  </si>
  <si>
    <r>
      <t>Αν για την αντίδραση  Ν</t>
    </r>
    <r>
      <rPr>
        <vertAlign val="subscript"/>
        <sz val="12"/>
        <color theme="1"/>
        <rFont val="Times New Roman"/>
        <family val="1"/>
        <charset val="161"/>
      </rPr>
      <t>2</t>
    </r>
    <r>
      <rPr>
        <sz val="12"/>
        <color theme="1"/>
        <rFont val="Times New Roman"/>
        <family val="1"/>
        <charset val="161"/>
      </rPr>
      <t xml:space="preserve"> + 3Η</t>
    </r>
    <r>
      <rPr>
        <vertAlign val="subscript"/>
        <sz val="12"/>
        <color theme="1"/>
        <rFont val="Times New Roman"/>
        <family val="1"/>
        <charset val="161"/>
      </rPr>
      <t>2</t>
    </r>
    <r>
      <rPr>
        <sz val="12"/>
        <color theme="1"/>
        <rFont val="Times New Roman"/>
        <family val="1"/>
        <charset val="161"/>
      </rPr>
      <t xml:space="preserve"> </t>
    </r>
    <r>
      <rPr>
        <sz val="12"/>
        <color theme="1"/>
        <rFont val="Arial"/>
        <family val="2"/>
        <charset val="161"/>
      </rPr>
      <t>→</t>
    </r>
    <r>
      <rPr>
        <sz val="12"/>
        <color theme="1"/>
        <rFont val="Times New Roman"/>
        <family val="1"/>
        <charset val="161"/>
      </rPr>
      <t xml:space="preserve"> 2ΝΗ</t>
    </r>
    <r>
      <rPr>
        <vertAlign val="subscript"/>
        <sz val="12"/>
        <color theme="1"/>
        <rFont val="Times New Roman"/>
        <family val="1"/>
        <charset val="161"/>
      </rPr>
      <t xml:space="preserve">3 </t>
    </r>
    <r>
      <rPr>
        <sz val="12"/>
        <color theme="1"/>
        <rFont val="Times New Roman"/>
        <family val="1"/>
        <charset val="161"/>
      </rPr>
      <t>, η ταχύτητα κατανάλωσης του Ν</t>
    </r>
    <r>
      <rPr>
        <vertAlign val="subscript"/>
        <sz val="12"/>
        <color theme="1"/>
        <rFont val="Times New Roman"/>
        <family val="1"/>
        <charset val="161"/>
      </rPr>
      <t>2</t>
    </r>
    <r>
      <rPr>
        <sz val="12"/>
        <color theme="1"/>
        <rFont val="Times New Roman"/>
        <family val="1"/>
        <charset val="161"/>
      </rPr>
      <t xml:space="preserve"> κατά την έναρξή της είναι 0,01 mol/L</t>
    </r>
    <r>
      <rPr>
        <sz val="12"/>
        <color theme="1"/>
        <rFont val="Calibri"/>
        <family val="2"/>
        <charset val="161"/>
      </rPr>
      <t>·</t>
    </r>
    <r>
      <rPr>
        <sz val="12"/>
        <color theme="1"/>
        <rFont val="Times New Roman"/>
        <family val="1"/>
        <charset val="161"/>
      </rPr>
      <t>min, τότε η ταχύτητα παραγωγής ΝΗ3 είναι 0,02 mol/L·min</t>
    </r>
  </si>
  <si>
    <r>
      <t>Οι καταλύτες είναι σώματα που αυξάνουν την Ε</t>
    </r>
    <r>
      <rPr>
        <sz val="8"/>
        <color theme="1"/>
        <rFont val="Times New Roman"/>
        <family val="1"/>
        <charset val="161"/>
      </rPr>
      <t>ΚΙΝ</t>
    </r>
    <r>
      <rPr>
        <sz val="12"/>
        <color theme="1"/>
        <rFont val="Times New Roman"/>
        <family val="1"/>
        <charset val="161"/>
      </rPr>
      <t xml:space="preserve"> των μορίων των αντιδρώντων.</t>
    </r>
  </si>
  <si>
    <t xml:space="preserve">Η μεταβολή της συγκέντρωσης δεν μεταβάλλει την τιμή της σταθεράς ταχύτητας k.                                                                      </t>
  </si>
  <si>
    <t xml:space="preserve">Η ταχύτητα διάλυσης της κιμωλίας στο HCl είναι ίδια, είτε η κιμωλία είναι σε μορφή κομματιών, είτε σε μορφή σκόνης.                                                             </t>
  </si>
  <si>
    <t xml:space="preserve">Η αύξηση της θερμοκρασίας έχει ως αποτέλεσμα την αύξηση της σταθεράς ταχύτητας (k) μιας αντίδρασης.                                                                                  </t>
  </si>
  <si>
    <t xml:space="preserve">Η αύξηση της θερμοκρασίας αυξάνει την ταχύτητα μόνο των ενδόθερμων αντιδράσεων.                                                                                                            </t>
  </si>
  <si>
    <t xml:space="preserve">Η μεταβολή της πίεσης μέσα σε ένα δοχείο επηρεάζει πάντοτε την ταχύτητα της αντίδρασης.                                                                                                                 </t>
  </si>
  <si>
    <t>Η αύξηση της θερμοκρασίας αυξάνει την ταχύτητα οποιαδήποτε αντίδρασης γιατί μειώνει την Εα της αντίδρασης.</t>
  </si>
  <si>
    <t xml:space="preserve">Η αύξηση της θερμοκρασίας μεταβάλλει τον μηχανισμό με τον οποίο πραγματοποιείται μια αντίδραση. </t>
  </si>
  <si>
    <t>Ο νόμος ταχύτητας καθορίζεται από την χημική εξίσωση που περιγράφει την αντίδραση.</t>
  </si>
  <si>
    <t>Οι πολύπλοκες αντιδράσεις πραγματοποιούνται με μηχανισμό που δεν περιγράφεται από την χημική της εξίσωση.</t>
  </si>
  <si>
    <r>
      <t xml:space="preserve">Στην απλή ομογενή αντίδραση Α + Β </t>
    </r>
    <r>
      <rPr>
        <sz val="12"/>
        <color rgb="FF000000"/>
        <rFont val="Calibri"/>
        <family val="2"/>
        <charset val="161"/>
      </rPr>
      <t>→</t>
    </r>
    <r>
      <rPr>
        <sz val="12"/>
        <color rgb="FF000000"/>
        <rFont val="Times New Roman"/>
        <family val="1"/>
        <charset val="161"/>
      </rPr>
      <t xml:space="preserve"> Γ, αν οι συγκεντρώσεις των Α και Β διπλασιαστούν, η ταχύτητα της αντίδρασης θα αυξηθεί 2φορές.</t>
    </r>
  </si>
  <si>
    <r>
      <t>Η ταχύτητα της αντίδρασης C</t>
    </r>
    <r>
      <rPr>
        <vertAlign val="subscript"/>
        <sz val="12"/>
        <color rgb="FF000000"/>
        <rFont val="Times New Roman"/>
        <family val="1"/>
        <charset val="161"/>
      </rPr>
      <t>(s)</t>
    </r>
    <r>
      <rPr>
        <sz val="12"/>
        <color rgb="FF000000"/>
        <rFont val="Times New Roman"/>
        <family val="1"/>
        <charset val="161"/>
      </rPr>
      <t xml:space="preserve"> + CO</t>
    </r>
    <r>
      <rPr>
        <vertAlign val="subscript"/>
        <sz val="12"/>
        <color rgb="FF000000"/>
        <rFont val="Times New Roman"/>
        <family val="1"/>
        <charset val="161"/>
      </rPr>
      <t xml:space="preserve">2(g) </t>
    </r>
    <r>
      <rPr>
        <sz val="12"/>
        <color theme="1"/>
        <rFont val="Arial"/>
        <family val="2"/>
        <charset val="161"/>
      </rPr>
      <t>→</t>
    </r>
    <r>
      <rPr>
        <sz val="12"/>
        <color rgb="FF000000"/>
        <rFont val="Times New Roman"/>
        <family val="1"/>
        <charset val="161"/>
      </rPr>
      <t xml:space="preserve"> 2CO</t>
    </r>
    <r>
      <rPr>
        <vertAlign val="subscript"/>
        <sz val="12"/>
        <color rgb="FF000000"/>
        <rFont val="Times New Roman"/>
        <family val="1"/>
        <charset val="161"/>
      </rPr>
      <t>(g)</t>
    </r>
    <r>
      <rPr>
        <sz val="12"/>
        <color rgb="FF000000"/>
        <rFont val="Times New Roman"/>
        <family val="1"/>
        <charset val="161"/>
      </rPr>
      <t xml:space="preserve"> δεν επηρεάζεται από τη συγκέντρωση του CO.</t>
    </r>
  </si>
  <si>
    <t>Σύμφωνα με τη θεωρία των συγκρούσεων για να αντιδράσουν δύο μόρια πρέπει να έχουν την κατάλληλη θερμοκρασία και σωστό προσανατολισμό.</t>
  </si>
  <si>
    <t>Ταχύτητα αντίδρασης ορίζεται η μεταβολή συγκέντρωσης ενός από τα αντιδρώντα ή προϊόντα στη μονάδα του χρόνου.</t>
  </si>
  <si>
    <t>Καμπύλη αντίδρασης είναι η γραφική παράσταση της μεταβολής μάζας ενός από τα προϊόντα ή αντιδρώντα συναρτήσει του χρόνου.</t>
  </si>
  <si>
    <t>Η καμπύλη αντίδρασης είναι ευθεία μόνο στις αντιδράσεις μηδενικής τάξης.</t>
  </si>
  <si>
    <t>Το ενεργοποιημένο σύμπλοκο είναι ασταθές και έχει υψηλή ενέργεια σε σχέση με τα προϊόντα.</t>
  </si>
  <si>
    <t>Η ενέργεια ενεργοποίησης είναι η ενεργειακή διαφορά ανάμεσα στο ενεργοποιημένο σύμπολοκο και τα προϊόντα.</t>
  </si>
  <si>
    <t>Η ταχύτητα μιας αντίδρασης υπολογίζεται από τον αριθμό των ενεργών συγκρούσεων.</t>
  </si>
  <si>
    <r>
      <t xml:space="preserve">Η τιμή της σταθεράς ταχύτητας της αντίδρασης Α(g) + Β(g) </t>
    </r>
    <r>
      <rPr>
        <sz val="12"/>
        <color theme="1"/>
        <rFont val="Arial"/>
        <family val="2"/>
        <charset val="161"/>
      </rPr>
      <t>→</t>
    </r>
    <r>
      <rPr>
        <sz val="12"/>
        <color rgb="FF000000"/>
        <rFont val="Times New Roman"/>
        <family val="1"/>
        <charset val="161"/>
      </rPr>
      <t xml:space="preserve"> Γ(g) + Δ(g) μπορεί να αυξηθεί με αύξηση των [Α] και [Β].</t>
    </r>
  </si>
  <si>
    <t>Η μέση ταχύτητα της αντίδρασης Α(g) + 2B(g) → 2Γ(g) δίνεται από τη σχέση υ = - Δ[Β]/Δt.</t>
  </si>
  <si>
    <t>Η ταχύτητα της αντίδρασης Α(g) + Β(g) → Γ(g) + Δ(g) εκφράζει την ρυθμό αύξησης της συγκέντρωσης του Δ.</t>
  </si>
  <si>
    <t>Οι εξώθερμες αντιδράσεις έχουν πάντα μικρότερη ενέργεια ενεργοποίησης από τις ενδόθερμες αντιδράσεις.</t>
  </si>
  <si>
    <r>
      <t>Στην αντίδραση 2ΗΙ(g)→Η</t>
    </r>
    <r>
      <rPr>
        <sz val="10"/>
        <color rgb="FF000000"/>
        <rFont val="Times New Roman"/>
        <family val="1"/>
        <charset val="161"/>
      </rPr>
      <t>2</t>
    </r>
    <r>
      <rPr>
        <sz val="12"/>
        <color rgb="FF000000"/>
        <rFont val="Times New Roman"/>
        <family val="1"/>
        <charset val="161"/>
      </rPr>
      <t>(g) + Ι</t>
    </r>
    <r>
      <rPr>
        <sz val="10"/>
        <color rgb="FF000000"/>
        <rFont val="Times New Roman"/>
        <family val="1"/>
        <charset val="161"/>
      </rPr>
      <t>2</t>
    </r>
    <r>
      <rPr>
        <sz val="12"/>
        <color rgb="FF000000"/>
        <rFont val="Times New Roman"/>
        <family val="1"/>
        <charset val="161"/>
      </rPr>
      <t>(g), ο ρυθμός μεταβολής της συγκέντρωσης του ΗΙ είναι διπλάσιος (κατ' απόλυτη τιμή) του ρυθμού μεταβολής της συγκέντωσης του Ι</t>
    </r>
    <r>
      <rPr>
        <sz val="10"/>
        <color rgb="FF000000"/>
        <rFont val="Times New Roman"/>
        <family val="1"/>
        <charset val="161"/>
      </rPr>
      <t>2</t>
    </r>
    <r>
      <rPr>
        <sz val="12"/>
        <color rgb="FF000000"/>
        <rFont val="Times New Roman"/>
        <family val="1"/>
        <charset val="161"/>
      </rPr>
      <t>.</t>
    </r>
  </si>
  <si>
    <t>Η φωτοσύνθεση είναι μια ενδόθερμη διαδικασία, άρα τα προιόντα της έχουν χαμηλότερη ενέργεια από τα αντιδρώντα.</t>
  </si>
  <si>
    <t>Όταν σε μια αντίδραση ΔΗ&lt;0 εκλύεται θερμότητα στο περιβάλλον.</t>
  </si>
  <si>
    <t>Το ποσό θερμότητας που εκλύεται ή απορροφάται κατά την σύνθεση 1 mol μιας χημικής ένωσης από τα συστατικά της στοιχεία είναι ίσο με το ποσό θερμότητας που απορροφάται ή εκλύεται κατά την διάσπαση 1 mol μιας ένωσης στα συστατικά της στοιχεία.</t>
  </si>
  <si>
    <t>Οι εξώθερμες αντιδράσεις έχουν πάντα μεγαλύτερη ταχύτητα από τις ενδόθερμες.</t>
  </si>
  <si>
    <t>Η τήξη του πάγου έχει ΔΗ&gt;0.</t>
  </si>
  <si>
    <t>Οι καταλύτες μειώνουν την ενθαλπία μιας αντιδρασης.</t>
  </si>
  <si>
    <t>Οι καταλύτες μειώνουν την ενθαλπία μιας αντιδρασης και την κάνουν γρηγορότερη.</t>
  </si>
  <si>
    <r>
      <t>To CH</t>
    </r>
    <r>
      <rPr>
        <sz val="10"/>
        <color theme="1"/>
        <rFont val="Times New Roman"/>
        <family val="1"/>
        <charset val="161"/>
      </rPr>
      <t>2</t>
    </r>
    <r>
      <rPr>
        <sz val="12"/>
        <color theme="1"/>
        <rFont val="Times New Roman"/>
        <family val="1"/>
        <charset val="161"/>
      </rPr>
      <t>ClCOOH είναι ισχυρότερο οξύ από το CH</t>
    </r>
    <r>
      <rPr>
        <sz val="10"/>
        <color theme="1"/>
        <rFont val="Times New Roman"/>
        <family val="1"/>
        <charset val="161"/>
      </rPr>
      <t>3</t>
    </r>
    <r>
      <rPr>
        <sz val="12"/>
        <color theme="1"/>
        <rFont val="Times New Roman"/>
        <family val="1"/>
        <charset val="161"/>
      </rPr>
      <t>COOH.</t>
    </r>
  </si>
  <si>
    <r>
      <t>Αν διάλυμα CH</t>
    </r>
    <r>
      <rPr>
        <sz val="10"/>
        <color theme="1"/>
        <rFont val="Times New Roman"/>
        <family val="1"/>
        <charset val="161"/>
      </rPr>
      <t>3</t>
    </r>
    <r>
      <rPr>
        <sz val="12"/>
        <color theme="1"/>
        <rFont val="Times New Roman"/>
        <family val="1"/>
        <charset val="161"/>
      </rPr>
      <t>NH</t>
    </r>
    <r>
      <rPr>
        <sz val="10"/>
        <color theme="1"/>
        <rFont val="Times New Roman"/>
        <family val="1"/>
        <charset val="161"/>
      </rPr>
      <t>2</t>
    </r>
    <r>
      <rPr>
        <sz val="12"/>
        <color theme="1"/>
        <rFont val="Times New Roman"/>
        <family val="1"/>
        <charset val="161"/>
      </rPr>
      <t xml:space="preserve"> 0,1M έχει pH</t>
    </r>
    <r>
      <rPr>
        <sz val="10"/>
        <color theme="1"/>
        <rFont val="Times New Roman"/>
        <family val="1"/>
        <charset val="161"/>
      </rPr>
      <t>1</t>
    </r>
    <r>
      <rPr>
        <sz val="12"/>
        <color theme="1"/>
        <rFont val="Times New Roman"/>
        <family val="1"/>
        <charset val="161"/>
      </rPr>
      <t xml:space="preserve"> και διάλυμα CH</t>
    </r>
    <r>
      <rPr>
        <sz val="10"/>
        <color theme="1"/>
        <rFont val="Times New Roman"/>
        <family val="1"/>
        <charset val="161"/>
      </rPr>
      <t>3</t>
    </r>
    <r>
      <rPr>
        <sz val="12"/>
        <color theme="1"/>
        <rFont val="Times New Roman"/>
        <family val="1"/>
        <charset val="161"/>
      </rPr>
      <t>CH</t>
    </r>
    <r>
      <rPr>
        <sz val="10"/>
        <color theme="1"/>
        <rFont val="Times New Roman"/>
        <family val="1"/>
        <charset val="161"/>
      </rPr>
      <t>2</t>
    </r>
    <r>
      <rPr>
        <sz val="12"/>
        <color theme="1"/>
        <rFont val="Times New Roman"/>
        <family val="1"/>
        <charset val="161"/>
      </rPr>
      <t>NH</t>
    </r>
    <r>
      <rPr>
        <sz val="10"/>
        <color theme="1"/>
        <rFont val="Times New Roman"/>
        <family val="1"/>
        <charset val="161"/>
      </rPr>
      <t>2</t>
    </r>
    <r>
      <rPr>
        <sz val="12"/>
        <color theme="1"/>
        <rFont val="Times New Roman"/>
        <family val="1"/>
        <charset val="161"/>
      </rPr>
      <t xml:space="preserve"> 0,1M έχει  pH</t>
    </r>
    <r>
      <rPr>
        <sz val="10"/>
        <color theme="1"/>
        <rFont val="Times New Roman"/>
        <family val="1"/>
        <charset val="161"/>
      </rPr>
      <t>2</t>
    </r>
    <r>
      <rPr>
        <sz val="12"/>
        <color theme="1"/>
        <rFont val="Times New Roman"/>
        <family val="1"/>
        <charset val="161"/>
      </rPr>
      <t>, τότε pH</t>
    </r>
    <r>
      <rPr>
        <sz val="10"/>
        <color theme="1"/>
        <rFont val="Times New Roman"/>
        <family val="1"/>
        <charset val="161"/>
      </rPr>
      <t>1</t>
    </r>
    <r>
      <rPr>
        <sz val="12"/>
        <color theme="1"/>
        <rFont val="Times New Roman"/>
        <family val="1"/>
        <charset val="161"/>
      </rPr>
      <t>&gt;pH</t>
    </r>
    <r>
      <rPr>
        <sz val="10"/>
        <color theme="1"/>
        <rFont val="Times New Roman"/>
        <family val="1"/>
        <charset val="161"/>
      </rPr>
      <t>2</t>
    </r>
    <r>
      <rPr>
        <sz val="12"/>
        <color theme="1"/>
        <rFont val="Times New Roman"/>
        <family val="1"/>
        <charset val="161"/>
      </rPr>
      <t>.</t>
    </r>
  </si>
  <si>
    <t>Η αριθμητική τιμή μιας προσθετικής ιδιότητας εξαρτάται, μεταξύ των άλλων, και από τη φύση της  διαλυμένης ουσίας.</t>
  </si>
  <si>
    <t>Όταν δύο διαλύματα διαχωρίζονται με ημιπερατή μεμβράνη, ονομάζουμε ωσμωτική πίεση την πίεση που πρέπει να ασκηθεί εξωτερικά στο υποτονικό διάλυμα ώστε να εμποδιστεί η ώσμωση, χωρίς να μεταβληθεί ο όγκος του διαλύματος.</t>
  </si>
  <si>
    <t>Ημιπερατή λέγεται η μεμβράνη που επιτρέπει τη διέλευση μόνο μορίων διαλυμένης ουσίας μέσω αυτής.</t>
  </si>
  <si>
    <t>Η ώσμωση γίνεται από το υποτονικό προς το υπερτονικό διάλυμα.</t>
  </si>
  <si>
    <t>Ο δεσμός υδρογόνου εμφανίζεται μεταξύ των μορίων όλων των υδρογονούχων ενώσεων.</t>
  </si>
  <si>
    <t>Οι δυνάμεις διπόλου-διπόλου είναι πιο ισχυρές από τις δυνάμεις διασποράς.</t>
  </si>
  <si>
    <t>Τα αυθύγραμμα μη πολωμένα μόρια εμφανίζουν ισχυρότερους διαμοριακούς δεσμούς από τα σφαιρικά μη πολωμένα.</t>
  </si>
  <si>
    <t>Όταν δύο διαλύματα εμφανίζουν την ίδια ωσμωτική πίεση, τότε θα έχουν και την ίδια συγκέντρωση.</t>
  </si>
  <si>
    <r>
      <t xml:space="preserve"> Αν για δύο ομοιοπολικές ενώσεις Α και Β ισχύει Μr</t>
    </r>
    <r>
      <rPr>
        <vertAlign val="subscript"/>
        <sz val="10"/>
        <color rgb="FF000000"/>
        <rFont val="Calibri"/>
        <family val="2"/>
        <charset val="161"/>
        <scheme val="minor"/>
      </rPr>
      <t>(A)</t>
    </r>
    <r>
      <rPr>
        <sz val="11"/>
        <color rgb="FF000000"/>
        <rFont val="Calibri"/>
        <family val="2"/>
        <charset val="161"/>
        <scheme val="minor"/>
      </rPr>
      <t xml:space="preserve"> &lt; Mr</t>
    </r>
    <r>
      <rPr>
        <vertAlign val="subscript"/>
        <sz val="10"/>
        <color rgb="FF000000"/>
        <rFont val="Calibri"/>
        <family val="2"/>
        <charset val="161"/>
        <scheme val="minor"/>
      </rPr>
      <t>(B)</t>
    </r>
    <r>
      <rPr>
        <sz val="11"/>
        <color rgb="FF000000"/>
        <rFont val="Calibri"/>
        <family val="2"/>
        <charset val="161"/>
        <scheme val="minor"/>
      </rPr>
      <t>, τότε η ένωση Α θα έχει μικρότερο σημείο ζέσεως από τη Β. </t>
    </r>
  </si>
  <si>
    <r>
      <t>Ο δεσμός υδρογόνου εμφανίζεται στο ζεύγος NH</t>
    </r>
    <r>
      <rPr>
        <vertAlign val="subscript"/>
        <sz val="10"/>
        <color rgb="FF000000"/>
        <rFont val="Calibri"/>
        <family val="2"/>
        <charset val="161"/>
        <scheme val="minor"/>
      </rPr>
      <t>3</t>
    </r>
    <r>
      <rPr>
        <sz val="11"/>
        <color rgb="FF000000"/>
        <rFont val="Calibri"/>
        <family val="2"/>
        <charset val="161"/>
        <scheme val="minor"/>
      </rPr>
      <t>-HF.</t>
    </r>
  </si>
  <si>
    <r>
      <t>Οι δυνάμεις διπόλου-διπόλου στο ΝΟ είναι ισχυρότερες από τις δυνάμεις διασποράς στο Ο</t>
    </r>
    <r>
      <rPr>
        <vertAlign val="subscript"/>
        <sz val="10"/>
        <color rgb="FF000000"/>
        <rFont val="Calibri"/>
        <family val="2"/>
        <charset val="161"/>
        <scheme val="minor"/>
      </rPr>
      <t>2</t>
    </r>
    <r>
      <rPr>
        <sz val="11"/>
        <color rgb="FF000000"/>
        <rFont val="Calibri"/>
        <family val="2"/>
        <charset val="161"/>
        <scheme val="minor"/>
      </rPr>
      <t>.</t>
    </r>
  </si>
  <si>
    <r>
      <t>Το μόριο του CO</t>
    </r>
    <r>
      <rPr>
        <vertAlign val="subscript"/>
        <sz val="10"/>
        <color rgb="FF000000"/>
        <rFont val="Calibri"/>
        <family val="2"/>
        <charset val="161"/>
        <scheme val="minor"/>
      </rPr>
      <t>2</t>
    </r>
    <r>
      <rPr>
        <sz val="11"/>
        <color rgb="FF000000"/>
        <rFont val="Calibri"/>
        <family val="2"/>
        <charset val="161"/>
        <scheme val="minor"/>
      </rPr>
      <t xml:space="preserve"> αποτελείται από διαφορετικά είδη ατόμων, επομένως είναι πολικό.</t>
    </r>
  </si>
  <si>
    <r>
      <t>Το H</t>
    </r>
    <r>
      <rPr>
        <vertAlign val="subscript"/>
        <sz val="10"/>
        <color rgb="FF000000"/>
        <rFont val="Calibri"/>
        <family val="2"/>
        <charset val="161"/>
        <scheme val="minor"/>
      </rPr>
      <t>2</t>
    </r>
    <r>
      <rPr>
        <sz val="11"/>
        <color rgb="FF000000"/>
        <rFont val="Calibri"/>
        <family val="2"/>
        <charset val="161"/>
        <scheme val="minor"/>
      </rPr>
      <t>O διαλύει τις μη πολικές ενώσεις</t>
    </r>
  </si>
  <si>
    <r>
      <t>Δεσμός υδρογόνου εμφανίζεται στο ζεύγος CH</t>
    </r>
    <r>
      <rPr>
        <vertAlign val="subscript"/>
        <sz val="10"/>
        <color rgb="FF000000"/>
        <rFont val="Calibri"/>
        <family val="2"/>
        <charset val="161"/>
        <scheme val="minor"/>
      </rPr>
      <t>3</t>
    </r>
    <r>
      <rPr>
        <sz val="11"/>
        <color rgb="FF000000"/>
        <rFont val="Calibri"/>
        <family val="2"/>
        <charset val="161"/>
        <scheme val="minor"/>
      </rPr>
      <t>OCH</t>
    </r>
    <r>
      <rPr>
        <vertAlign val="subscript"/>
        <sz val="10"/>
        <color rgb="FF000000"/>
        <rFont val="Calibri"/>
        <family val="2"/>
        <charset val="161"/>
        <scheme val="minor"/>
      </rPr>
      <t>3</t>
    </r>
    <r>
      <rPr>
        <sz val="11"/>
        <color rgb="FF000000"/>
        <rFont val="Calibri"/>
        <family val="2"/>
        <charset val="161"/>
        <scheme val="minor"/>
      </rPr>
      <t xml:space="preserve"> και F</t>
    </r>
    <r>
      <rPr>
        <vertAlign val="subscript"/>
        <sz val="10"/>
        <color rgb="FF000000"/>
        <rFont val="Calibri"/>
        <family val="2"/>
        <charset val="161"/>
        <scheme val="minor"/>
      </rPr>
      <t>2.</t>
    </r>
  </si>
  <si>
    <r>
      <t>Η αιθανόλη C</t>
    </r>
    <r>
      <rPr>
        <vertAlign val="subscript"/>
        <sz val="10"/>
        <color rgb="FF000000"/>
        <rFont val="Calibri"/>
        <family val="2"/>
        <charset val="161"/>
        <scheme val="minor"/>
      </rPr>
      <t>2</t>
    </r>
    <r>
      <rPr>
        <sz val="11"/>
        <color rgb="FF000000"/>
        <rFont val="Calibri"/>
        <family val="2"/>
        <charset val="161"/>
        <scheme val="minor"/>
      </rPr>
      <t>H</t>
    </r>
    <r>
      <rPr>
        <vertAlign val="subscript"/>
        <sz val="10"/>
        <color rgb="FF000000"/>
        <rFont val="Calibri"/>
        <family val="2"/>
        <charset val="161"/>
        <scheme val="minor"/>
      </rPr>
      <t>5</t>
    </r>
    <r>
      <rPr>
        <sz val="11"/>
        <color rgb="FF000000"/>
        <rFont val="Calibri"/>
        <family val="2"/>
        <charset val="161"/>
        <scheme val="minor"/>
      </rPr>
      <t>OH διαλύεται εύκολα στο νερό, ενώ το αιθάνιο C</t>
    </r>
    <r>
      <rPr>
        <vertAlign val="subscript"/>
        <sz val="10"/>
        <color rgb="FF000000"/>
        <rFont val="Calibri"/>
        <family val="2"/>
        <charset val="161"/>
        <scheme val="minor"/>
      </rPr>
      <t>2</t>
    </r>
    <r>
      <rPr>
        <sz val="11"/>
        <color rgb="FF000000"/>
        <rFont val="Calibri"/>
        <family val="2"/>
        <charset val="161"/>
        <scheme val="minor"/>
      </rPr>
      <t>H</t>
    </r>
    <r>
      <rPr>
        <vertAlign val="subscript"/>
        <sz val="10"/>
        <color rgb="FF000000"/>
        <rFont val="Calibri"/>
        <family val="2"/>
        <charset val="161"/>
        <scheme val="minor"/>
      </rPr>
      <t>6</t>
    </r>
    <r>
      <rPr>
        <sz val="11"/>
        <color rgb="FF000000"/>
        <rFont val="Calibri"/>
        <family val="2"/>
        <charset val="161"/>
        <scheme val="minor"/>
      </rPr>
      <t xml:space="preserve"> είναι πρακτικά αδιάλυτο στο νερό.</t>
    </r>
  </si>
  <si>
    <r>
      <t>Αν σε κλειστά δοχεία Α και Β, σε ίδια θερμοκρασία, υπάρχούν σε ισορροπία με τους ατμούς τους ίσες μάζες CH</t>
    </r>
    <r>
      <rPr>
        <sz val="9"/>
        <color rgb="FF000000"/>
        <rFont val="Calibri"/>
        <family val="2"/>
        <charset val="161"/>
        <scheme val="minor"/>
      </rPr>
      <t>3</t>
    </r>
    <r>
      <rPr>
        <sz val="11"/>
        <color rgb="FF000000"/>
        <rFont val="Calibri"/>
        <family val="2"/>
        <charset val="161"/>
        <scheme val="minor"/>
      </rPr>
      <t>OCH</t>
    </r>
    <r>
      <rPr>
        <sz val="9"/>
        <color rgb="FF000000"/>
        <rFont val="Calibri"/>
        <family val="2"/>
        <charset val="161"/>
        <scheme val="minor"/>
      </rPr>
      <t xml:space="preserve">3 </t>
    </r>
    <r>
      <rPr>
        <sz val="11"/>
        <color rgb="FF000000"/>
        <rFont val="Calibri"/>
        <family val="2"/>
        <charset val="161"/>
        <scheme val="minor"/>
      </rPr>
      <t>και C</t>
    </r>
    <r>
      <rPr>
        <sz val="9"/>
        <color rgb="FF000000"/>
        <rFont val="Calibri"/>
        <family val="2"/>
        <charset val="161"/>
        <scheme val="minor"/>
      </rPr>
      <t>2</t>
    </r>
    <r>
      <rPr>
        <sz val="11"/>
        <color rgb="FF000000"/>
        <rFont val="Calibri"/>
        <family val="2"/>
        <charset val="161"/>
        <scheme val="minor"/>
      </rPr>
      <t>H</t>
    </r>
    <r>
      <rPr>
        <sz val="9"/>
        <color rgb="FF000000"/>
        <rFont val="Calibri"/>
        <family val="2"/>
        <charset val="161"/>
        <scheme val="minor"/>
      </rPr>
      <t>5</t>
    </r>
    <r>
      <rPr>
        <sz val="11"/>
        <color rgb="FF000000"/>
        <rFont val="Calibri"/>
        <family val="2"/>
        <charset val="161"/>
        <scheme val="minor"/>
      </rPr>
      <t>OH αντίστοιχα, τότε για τις πιέσεις στα δοχεία ισχύει Ρ</t>
    </r>
    <r>
      <rPr>
        <sz val="9"/>
        <color rgb="FF000000"/>
        <rFont val="Calibri"/>
        <family val="2"/>
        <charset val="161"/>
        <scheme val="minor"/>
      </rPr>
      <t>Α</t>
    </r>
    <r>
      <rPr>
        <sz val="11"/>
        <color rgb="FF000000"/>
        <rFont val="Calibri"/>
        <family val="2"/>
        <charset val="161"/>
        <scheme val="minor"/>
      </rPr>
      <t>&gt;Ρ</t>
    </r>
    <r>
      <rPr>
        <sz val="9"/>
        <color rgb="FF000000"/>
        <rFont val="Calibri"/>
        <family val="2"/>
        <charset val="161"/>
        <scheme val="minor"/>
      </rPr>
      <t>Β.</t>
    </r>
  </si>
  <si>
    <t>Το νερό έχει χαμηλή επιφανειακή τάση γιατί σχηματίζει δεσμούς υδρογόνου.</t>
  </si>
  <si>
    <r>
      <t>Το κανονικό εξάνιοC</t>
    </r>
    <r>
      <rPr>
        <sz val="9"/>
        <color theme="1"/>
        <rFont val="Calibri"/>
        <family val="2"/>
        <charset val="161"/>
        <scheme val="minor"/>
      </rPr>
      <t>6</t>
    </r>
    <r>
      <rPr>
        <sz val="11"/>
        <color theme="1"/>
        <rFont val="Calibri"/>
        <family val="2"/>
        <charset val="161"/>
        <scheme val="minor"/>
      </rPr>
      <t>H</t>
    </r>
    <r>
      <rPr>
        <sz val="9"/>
        <color theme="1"/>
        <rFont val="Calibri"/>
        <family val="2"/>
        <charset val="161"/>
        <scheme val="minor"/>
      </rPr>
      <t>14</t>
    </r>
    <r>
      <rPr>
        <sz val="11"/>
        <color theme="1"/>
        <rFont val="Calibri"/>
        <family val="2"/>
        <charset val="161"/>
        <scheme val="minor"/>
      </rPr>
      <t xml:space="preserve"> έχει μεγαλύτερο ιξώδες από το κανονικό εξανικό οξύ C</t>
    </r>
    <r>
      <rPr>
        <sz val="9"/>
        <color theme="1"/>
        <rFont val="Calibri"/>
        <family val="2"/>
        <charset val="161"/>
        <scheme val="minor"/>
      </rPr>
      <t>5</t>
    </r>
    <r>
      <rPr>
        <sz val="11"/>
        <color theme="1"/>
        <rFont val="Calibri"/>
        <family val="2"/>
        <charset val="161"/>
        <scheme val="minor"/>
      </rPr>
      <t>H</t>
    </r>
    <r>
      <rPr>
        <sz val="9"/>
        <color theme="1"/>
        <rFont val="Calibri"/>
        <family val="2"/>
        <charset val="161"/>
        <scheme val="minor"/>
      </rPr>
      <t>11</t>
    </r>
    <r>
      <rPr>
        <sz val="11"/>
        <color theme="1"/>
        <rFont val="Calibri"/>
        <family val="2"/>
        <charset val="161"/>
        <scheme val="minor"/>
      </rPr>
      <t>COOH, στην ίδια θερμοκρασία.</t>
    </r>
  </si>
  <si>
    <t>Σε μία αμφίδρομη αντίδραση, αν τα αντιδρώντα είναι σε στοιχειομετρικές ποσότητες καταναλώνονται πλήρως.</t>
  </si>
  <si>
    <t>Αμφίδρομη ονομάζεται μια αντίδραση όταν μπορεί να πραγματοποιηθεί ταυτόχρονα και προς τις δυο κατευθύνσεις.</t>
  </si>
  <si>
    <t>Η έκφραση της σταθεράς ισορροπίας Κc περιέχει τις συγκεντρώσεις όλων των αντιδρώντων και των προϊόντων σωμάτων μιας αντίδρασης.</t>
  </si>
  <si>
    <t>Στις αμφίδρομες αντιδράσεις, οι ταχύτητες των αντίθετων αντιδράσεων είναι μηδενικές.</t>
  </si>
  <si>
    <r>
      <t>Σε ένα δοχείο εισάγονται ίσοι όγκοι Ν</t>
    </r>
    <r>
      <rPr>
        <vertAlign val="subscript"/>
        <sz val="10"/>
        <color rgb="FF000000"/>
        <rFont val="Times New Roman"/>
        <family val="1"/>
        <charset val="161"/>
      </rPr>
      <t>2</t>
    </r>
    <r>
      <rPr>
        <sz val="12"/>
        <color rgb="FF000000"/>
        <rFont val="Times New Roman"/>
        <family val="1"/>
        <charset val="161"/>
      </rPr>
      <t xml:space="preserve"> και Η</t>
    </r>
    <r>
      <rPr>
        <vertAlign val="subscript"/>
        <sz val="10"/>
        <color rgb="FF000000"/>
        <rFont val="Times New Roman"/>
        <family val="1"/>
        <charset val="161"/>
      </rPr>
      <t>2</t>
    </r>
    <r>
      <rPr>
        <sz val="12"/>
        <color rgb="FF000000"/>
        <rFont val="Times New Roman"/>
        <family val="1"/>
        <charset val="161"/>
      </rPr>
      <t>, οι οποίοι αντιδρούν σύμφωνα με την αμφίδρομη αντίδραση:       Ν</t>
    </r>
    <r>
      <rPr>
        <vertAlign val="subscript"/>
        <sz val="10"/>
        <color rgb="FF000000"/>
        <rFont val="Times New Roman"/>
        <family val="1"/>
        <charset val="161"/>
      </rPr>
      <t>2(g)</t>
    </r>
    <r>
      <rPr>
        <sz val="12"/>
        <color rgb="FF000000"/>
        <rFont val="Times New Roman"/>
        <family val="1"/>
        <charset val="161"/>
      </rPr>
      <t>  + 3Η</t>
    </r>
    <r>
      <rPr>
        <vertAlign val="subscript"/>
        <sz val="10"/>
        <color rgb="FF000000"/>
        <rFont val="Times New Roman"/>
        <family val="1"/>
        <charset val="161"/>
      </rPr>
      <t>2(g)</t>
    </r>
    <r>
      <rPr>
        <sz val="12"/>
        <color rgb="FF000000"/>
        <rFont val="Times New Roman"/>
        <family val="1"/>
        <charset val="161"/>
      </rPr>
      <t xml:space="preserve">  </t>
    </r>
    <r>
      <rPr>
        <sz val="12"/>
        <color rgb="FF000000"/>
        <rFont val="Arial"/>
        <family val="2"/>
        <charset val="161"/>
      </rPr>
      <t>⇄</t>
    </r>
    <r>
      <rPr>
        <sz val="12"/>
        <color rgb="FF000000"/>
        <rFont val="Times New Roman"/>
        <family val="1"/>
        <charset val="161"/>
      </rPr>
      <t xml:space="preserve"> 2ΝΗ</t>
    </r>
    <r>
      <rPr>
        <vertAlign val="subscript"/>
        <sz val="10"/>
        <color rgb="FF000000"/>
        <rFont val="Times New Roman"/>
        <family val="1"/>
        <charset val="161"/>
      </rPr>
      <t>3(g</t>
    </r>
    <r>
      <rPr>
        <vertAlign val="subscript"/>
        <sz val="6.6"/>
        <color rgb="FF000000"/>
        <rFont val="Times New Roman"/>
        <family val="1"/>
        <charset val="161"/>
      </rPr>
      <t>).</t>
    </r>
    <r>
      <rPr>
        <sz val="12"/>
        <color rgb="FF000000"/>
        <rFont val="Times New Roman"/>
        <family val="1"/>
        <charset val="161"/>
      </rPr>
      <t> Αν ο βαθμός μετατροπής του Ν</t>
    </r>
    <r>
      <rPr>
        <sz val="9"/>
        <color rgb="FF000000"/>
        <rFont val="Times New Roman"/>
        <family val="1"/>
        <charset val="161"/>
      </rPr>
      <t>2</t>
    </r>
    <r>
      <rPr>
        <sz val="12"/>
        <color rgb="FF000000"/>
        <rFont val="Times New Roman"/>
        <family val="1"/>
        <charset val="161"/>
      </rPr>
      <t xml:space="preserve"> είναι 20%, τότε η απόδοση της αντίδρασης είναι 20%.</t>
    </r>
  </si>
  <si>
    <r>
      <t>2. Σε δύο όμοια δοχεία Α και Β εισάγουμε n mol σώματος Α, τα οποία διασπώνται κατά την αντίδραση Α</t>
    </r>
    <r>
      <rPr>
        <vertAlign val="subscript"/>
        <sz val="10"/>
        <color rgb="FF000000"/>
        <rFont val="Times New Roman"/>
        <family val="1"/>
        <charset val="161"/>
      </rPr>
      <t>(g)</t>
    </r>
    <r>
      <rPr>
        <sz val="12"/>
        <color rgb="FF000000"/>
        <rFont val="Times New Roman"/>
        <family val="1"/>
        <charset val="161"/>
      </rPr>
      <t xml:space="preserve"> </t>
    </r>
    <r>
      <rPr>
        <sz val="12"/>
        <color rgb="FF000000"/>
        <rFont val="Arial"/>
        <family val="2"/>
        <charset val="161"/>
      </rPr>
      <t>⇄</t>
    </r>
    <r>
      <rPr>
        <sz val="12"/>
        <color rgb="FF000000"/>
        <rFont val="Times New Roman"/>
        <family val="1"/>
        <charset val="161"/>
      </rPr>
      <t xml:space="preserve"> 2B</t>
    </r>
    <r>
      <rPr>
        <vertAlign val="subscript"/>
        <sz val="10"/>
        <color rgb="FF000000"/>
        <rFont val="Times New Roman"/>
        <family val="1"/>
        <charset val="161"/>
      </rPr>
      <t>(g),</t>
    </r>
    <r>
      <rPr>
        <sz val="10"/>
        <color rgb="FF000000"/>
        <rFont val="Times New Roman"/>
        <family val="1"/>
        <charset val="161"/>
      </rPr>
      <t xml:space="preserve"> </t>
    </r>
    <r>
      <rPr>
        <sz val="12"/>
        <color rgb="FF000000"/>
        <rFont val="Times New Roman"/>
        <family val="1"/>
        <charset val="161"/>
      </rPr>
      <t>ΔΗ &gt; 0 και το πρώτο δοχείο θερμαίνεται σε θερμοκρασία θ</t>
    </r>
    <r>
      <rPr>
        <vertAlign val="superscript"/>
        <sz val="12"/>
        <color rgb="FF000000"/>
        <rFont val="Times New Roman"/>
        <family val="1"/>
        <charset val="161"/>
      </rPr>
      <t>ο</t>
    </r>
    <r>
      <rPr>
        <sz val="12"/>
        <color rgb="FF000000"/>
        <rFont val="Times New Roman"/>
        <family val="1"/>
        <charset val="161"/>
      </rPr>
      <t xml:space="preserve">C, ενώ το δεύτερο δοχείο θερμαίνεται στους (θ – 50) </t>
    </r>
    <r>
      <rPr>
        <vertAlign val="superscript"/>
        <sz val="12"/>
        <color rgb="FF000000"/>
        <rFont val="Times New Roman"/>
        <family val="1"/>
        <charset val="161"/>
      </rPr>
      <t>ο</t>
    </r>
    <r>
      <rPr>
        <sz val="12"/>
        <color rgb="FF000000"/>
        <rFont val="Times New Roman"/>
        <family val="1"/>
        <charset val="161"/>
      </rPr>
      <t>C. Τότε για την απόδοση στα δύο δοχεία θα ισχύει: α</t>
    </r>
    <r>
      <rPr>
        <vertAlign val="subscript"/>
        <sz val="12"/>
        <color rgb="FF000000"/>
        <rFont val="Times New Roman"/>
        <family val="1"/>
        <charset val="161"/>
      </rPr>
      <t>Α</t>
    </r>
    <r>
      <rPr>
        <sz val="12"/>
        <color rgb="FF000000"/>
        <rFont val="Times New Roman"/>
        <family val="1"/>
        <charset val="161"/>
      </rPr>
      <t>&gt;α</t>
    </r>
    <r>
      <rPr>
        <vertAlign val="subscript"/>
        <sz val="12"/>
        <color rgb="FF000000"/>
        <rFont val="Times New Roman"/>
        <family val="1"/>
        <charset val="161"/>
      </rPr>
      <t>Β</t>
    </r>
    <r>
      <rPr>
        <sz val="12"/>
        <color rgb="FF000000"/>
        <rFont val="Times New Roman"/>
        <family val="1"/>
        <charset val="161"/>
      </rPr>
      <t>.</t>
    </r>
  </si>
  <si>
    <r>
      <t>Η χημική ισορροπία 3Fe</t>
    </r>
    <r>
      <rPr>
        <vertAlign val="subscript"/>
        <sz val="11"/>
        <color rgb="FF000000"/>
        <rFont val="Times New Roman"/>
        <family val="1"/>
        <charset val="161"/>
      </rPr>
      <t>(s)</t>
    </r>
    <r>
      <rPr>
        <sz val="12"/>
        <color rgb="FF000000"/>
        <rFont val="Times New Roman"/>
        <family val="1"/>
        <charset val="161"/>
      </rPr>
      <t xml:space="preserve"> + 4H</t>
    </r>
    <r>
      <rPr>
        <vertAlign val="subscript"/>
        <sz val="6.6"/>
        <color rgb="FF000000"/>
        <rFont val="Times New Roman"/>
        <family val="1"/>
        <charset val="161"/>
      </rPr>
      <t>2</t>
    </r>
    <r>
      <rPr>
        <sz val="12"/>
        <color rgb="FF000000"/>
        <rFont val="Times New Roman"/>
        <family val="1"/>
        <charset val="161"/>
      </rPr>
      <t>O</t>
    </r>
    <r>
      <rPr>
        <vertAlign val="subscript"/>
        <sz val="11"/>
        <color rgb="FF000000"/>
        <rFont val="Times New Roman"/>
        <family val="1"/>
        <charset val="161"/>
      </rPr>
      <t>(g)</t>
    </r>
    <r>
      <rPr>
        <sz val="12"/>
        <color rgb="FF000000"/>
        <rFont val="Times New Roman"/>
        <family val="1"/>
        <charset val="161"/>
      </rPr>
      <t xml:space="preserve"> </t>
    </r>
    <r>
      <rPr>
        <sz val="12"/>
        <color rgb="FF000000"/>
        <rFont val="Arial"/>
        <family val="2"/>
        <charset val="161"/>
      </rPr>
      <t>⇄</t>
    </r>
    <r>
      <rPr>
        <sz val="12"/>
        <color rgb="FF000000"/>
        <rFont val="Times New Roman"/>
        <family val="1"/>
        <charset val="161"/>
      </rPr>
      <t xml:space="preserve"> Fe</t>
    </r>
    <r>
      <rPr>
        <vertAlign val="subscript"/>
        <sz val="11"/>
        <color rgb="FF000000"/>
        <rFont val="Times New Roman"/>
        <family val="1"/>
        <charset val="161"/>
      </rPr>
      <t>3</t>
    </r>
    <r>
      <rPr>
        <sz val="12"/>
        <color rgb="FF000000"/>
        <rFont val="Times New Roman"/>
        <family val="1"/>
        <charset val="161"/>
      </rPr>
      <t>O</t>
    </r>
    <r>
      <rPr>
        <vertAlign val="subscript"/>
        <sz val="11"/>
        <color rgb="FF000000"/>
        <rFont val="Times New Roman"/>
        <family val="1"/>
        <charset val="161"/>
      </rPr>
      <t>4(s)</t>
    </r>
    <r>
      <rPr>
        <sz val="12"/>
        <color rgb="FF000000"/>
        <rFont val="Times New Roman"/>
        <family val="1"/>
        <charset val="161"/>
      </rPr>
      <t xml:space="preserve"> + 4H</t>
    </r>
    <r>
      <rPr>
        <vertAlign val="subscript"/>
        <sz val="11"/>
        <color rgb="FF000000"/>
        <rFont val="Times New Roman"/>
        <family val="1"/>
        <charset val="161"/>
      </rPr>
      <t>2(g)</t>
    </r>
    <r>
      <rPr>
        <sz val="11"/>
        <color rgb="FF000000"/>
        <rFont val="Times New Roman"/>
        <family val="1"/>
        <charset val="161"/>
      </rPr>
      <t xml:space="preserve"> δεν επηρεάζεται από την αύξηση πίεσης με μεταβολής του όγκου του δοχείου.</t>
    </r>
  </si>
  <si>
    <t>Στην χημική ισορροπία οι ποσότητες των αντιδρώντων και προϊόντων παραμένουν σταθερές.</t>
  </si>
  <si>
    <r>
      <t>Η αντίδραση 3Fe</t>
    </r>
    <r>
      <rPr>
        <vertAlign val="subscript"/>
        <sz val="11"/>
        <color rgb="FF000000"/>
        <rFont val="Times New Roman"/>
        <family val="1"/>
        <charset val="161"/>
      </rPr>
      <t>(s)</t>
    </r>
    <r>
      <rPr>
        <sz val="11"/>
        <color rgb="FF000000"/>
        <rFont val="Times New Roman"/>
        <family val="1"/>
        <charset val="161"/>
      </rPr>
      <t xml:space="preserve"> </t>
    </r>
    <r>
      <rPr>
        <sz val="12"/>
        <color rgb="FF000000"/>
        <rFont val="Times New Roman"/>
        <family val="1"/>
        <charset val="161"/>
      </rPr>
      <t>+ 4H</t>
    </r>
    <r>
      <rPr>
        <vertAlign val="subscript"/>
        <sz val="11"/>
        <color rgb="FF000000"/>
        <rFont val="Times New Roman"/>
        <family val="1"/>
        <charset val="161"/>
      </rPr>
      <t>2</t>
    </r>
    <r>
      <rPr>
        <sz val="12"/>
        <color rgb="FF000000"/>
        <rFont val="Times New Roman"/>
        <family val="1"/>
        <charset val="161"/>
      </rPr>
      <t>O</t>
    </r>
    <r>
      <rPr>
        <vertAlign val="subscript"/>
        <sz val="11"/>
        <color rgb="FF000000"/>
        <rFont val="Times New Roman"/>
        <family val="1"/>
        <charset val="161"/>
      </rPr>
      <t>(g)</t>
    </r>
    <r>
      <rPr>
        <sz val="12"/>
        <color rgb="FF000000"/>
        <rFont val="Times New Roman"/>
        <family val="1"/>
        <charset val="161"/>
      </rPr>
      <t> ⇄ Fe</t>
    </r>
    <r>
      <rPr>
        <vertAlign val="subscript"/>
        <sz val="11"/>
        <color rgb="FF000000"/>
        <rFont val="Times New Roman"/>
        <family val="1"/>
        <charset val="161"/>
      </rPr>
      <t>3</t>
    </r>
    <r>
      <rPr>
        <sz val="12"/>
        <color rgb="FF000000"/>
        <rFont val="Times New Roman"/>
        <family val="1"/>
        <charset val="161"/>
      </rPr>
      <t>O</t>
    </r>
    <r>
      <rPr>
        <vertAlign val="subscript"/>
        <sz val="11"/>
        <color rgb="FF000000"/>
        <rFont val="Times New Roman"/>
        <family val="1"/>
        <charset val="161"/>
      </rPr>
      <t>4(s)</t>
    </r>
    <r>
      <rPr>
        <sz val="12"/>
        <color rgb="FF000000"/>
        <rFont val="Times New Roman"/>
        <family val="1"/>
        <charset val="161"/>
      </rPr>
      <t xml:space="preserve"> + 4H</t>
    </r>
    <r>
      <rPr>
        <vertAlign val="subscript"/>
        <sz val="11"/>
        <color rgb="FF000000"/>
        <rFont val="Times New Roman"/>
        <family val="1"/>
        <charset val="161"/>
      </rPr>
      <t xml:space="preserve">2(g) </t>
    </r>
    <r>
      <rPr>
        <sz val="11"/>
        <color rgb="FF000000"/>
        <rFont val="Times New Roman"/>
        <family val="1"/>
        <charset val="161"/>
      </rPr>
      <t>είναι δείγμα ετερογενούς ισορροπίας.</t>
    </r>
  </si>
  <si>
    <t>Προσθήκη καταλύτη προκαλεί πάντα όμοια αύξηση της ταχύτητας και των δύο αντίθετων αντιδράσεων σε μια χημική ισορροπία, οπότε δεν μετατοπίζει την χημική ισορροπία.</t>
  </si>
  <si>
    <t>Ομογενής ισορροπία ονομάζεται η ισορροπία όταν τα αντιδρώντα και προϊόντα βρίσκονται στην ίδια φυσική κατάσταση.</t>
  </si>
  <si>
    <r>
      <t>Ο συντελεστής απόδοσης α μιας μονόδρομης αντίδρασης παίρνει τιμές 1&lt;α&lt;</t>
    </r>
    <r>
      <rPr>
        <sz val="12"/>
        <color rgb="FF000000"/>
        <rFont val="Cambria"/>
        <family val="1"/>
        <charset val="161"/>
      </rPr>
      <t>∞.</t>
    </r>
  </si>
  <si>
    <t>Δίνεται η αντίδραση 2Α + Β ⇄ 3Γ + Δ. Αν σε ένα δοχείο τοποθετήσουμε ίσο αριθμό moles Α και Β, μετά την αποκατάσταση της ισορροπίας ισχύει σίγουρα [Α] &lt; [Β].</t>
  </si>
  <si>
    <r>
      <t>Σε δοχείο σταθερού όγκου,σε θερμοκρασία Τ, βρίσκονται σε ισορροπία x mol Η</t>
    </r>
    <r>
      <rPr>
        <vertAlign val="subscript"/>
        <sz val="12"/>
        <color rgb="FF000000"/>
        <rFont val="Times New Roman"/>
        <family val="1"/>
        <charset val="161"/>
      </rPr>
      <t xml:space="preserve">2, </t>
    </r>
    <r>
      <rPr>
        <sz val="12"/>
        <color rgb="FF000000"/>
        <rFont val="Times New Roman"/>
        <family val="1"/>
        <charset val="161"/>
      </rPr>
      <t>ψ mol Ι</t>
    </r>
    <r>
      <rPr>
        <vertAlign val="subscript"/>
        <sz val="12"/>
        <color rgb="FF000000"/>
        <rFont val="Times New Roman"/>
        <family val="1"/>
        <charset val="161"/>
      </rPr>
      <t>2</t>
    </r>
    <r>
      <rPr>
        <sz val="12"/>
        <color rgb="FF000000"/>
        <rFont val="Times New Roman"/>
        <family val="1"/>
        <charset val="161"/>
      </rPr>
      <t xml:space="preserve"> και ω mol HI σύμφωνα με την αντίδραση H</t>
    </r>
    <r>
      <rPr>
        <vertAlign val="subscript"/>
        <sz val="10"/>
        <color rgb="FF000000"/>
        <rFont val="Times New Roman"/>
        <family val="1"/>
        <charset val="161"/>
      </rPr>
      <t>2(g)</t>
    </r>
    <r>
      <rPr>
        <sz val="12"/>
        <color rgb="FF000000"/>
        <rFont val="Times New Roman"/>
        <family val="1"/>
        <charset val="161"/>
      </rPr>
      <t>  +  I</t>
    </r>
    <r>
      <rPr>
        <vertAlign val="subscript"/>
        <sz val="10"/>
        <color rgb="FF000000"/>
        <rFont val="Times New Roman"/>
        <family val="1"/>
        <charset val="161"/>
      </rPr>
      <t>2(g)</t>
    </r>
    <r>
      <rPr>
        <sz val="12"/>
        <color rgb="FF000000"/>
        <rFont val="Times New Roman"/>
        <family val="1"/>
        <charset val="161"/>
      </rPr>
      <t xml:space="preserve"> ⇄  2HI</t>
    </r>
    <r>
      <rPr>
        <vertAlign val="subscript"/>
        <sz val="11"/>
        <color rgb="FF000000"/>
        <rFont val="Times New Roman"/>
        <family val="1"/>
        <charset val="161"/>
      </rPr>
      <t xml:space="preserve">(g). </t>
    </r>
    <r>
      <rPr>
        <sz val="11"/>
        <color rgb="FF000000"/>
        <rFont val="Times New Roman"/>
        <family val="1"/>
        <charset val="161"/>
      </rPr>
      <t>Αν</t>
    </r>
    <r>
      <rPr>
        <vertAlign val="subscript"/>
        <sz val="11"/>
        <color rgb="FF000000"/>
        <rFont val="Times New Roman"/>
        <family val="1"/>
        <charset val="161"/>
      </rPr>
      <t xml:space="preserve"> </t>
    </r>
    <r>
      <rPr>
        <sz val="11"/>
        <color rgb="FF000000"/>
        <rFont val="Times New Roman"/>
        <family val="1"/>
        <charset val="161"/>
      </rPr>
      <t>από το δοχείο αφαιρεθούν ω/2 mol HI, τότε το σύστημα θα μετατοπιστεί δεξιά ώστε στη νέα ισορροπία να μπορούμε να έχουμε ω mol HI.</t>
    </r>
  </si>
  <si>
    <t>Όταν η χημική ισορροπία είναι ομογενής δεν επηρεάζεται από τη μεταβολή της πίεσης.</t>
  </si>
  <si>
    <t>Όταν αυξήσουμε την θερμοκρασία αυξάνεται και η απόδοση κάθε αμφίδρομης αντίδρασης.</t>
  </si>
  <si>
    <t>Η ποσότητα των αντιδρώντων πάντα επηρεάζει την θέση χημικής ισορροπίας.</t>
  </si>
  <si>
    <r>
      <t>Ο βαθμός διάσπασης του CaCO</t>
    </r>
    <r>
      <rPr>
        <vertAlign val="subscript"/>
        <sz val="10"/>
        <color rgb="FF000000"/>
        <rFont val="Times New Roman"/>
        <family val="1"/>
        <charset val="161"/>
      </rPr>
      <t>3(s)</t>
    </r>
    <r>
      <rPr>
        <vertAlign val="subscript"/>
        <sz val="6.6"/>
        <color rgb="FF000000"/>
        <rFont val="Times New Roman"/>
        <family val="1"/>
        <charset val="161"/>
      </rPr>
      <t xml:space="preserve"> </t>
    </r>
    <r>
      <rPr>
        <sz val="12"/>
        <color rgb="FF000000"/>
        <rFont val="Times New Roman"/>
        <family val="1"/>
        <charset val="161"/>
      </rPr>
      <t>⇄  CaO</t>
    </r>
    <r>
      <rPr>
        <vertAlign val="subscript"/>
        <sz val="11"/>
        <color rgb="FF000000"/>
        <rFont val="Times New Roman"/>
        <family val="1"/>
        <charset val="161"/>
      </rPr>
      <t>(s)</t>
    </r>
    <r>
      <rPr>
        <sz val="12"/>
        <color rgb="FF000000"/>
        <rFont val="Times New Roman"/>
        <family val="1"/>
        <charset val="161"/>
      </rPr>
      <t xml:space="preserve"> + CO</t>
    </r>
    <r>
      <rPr>
        <vertAlign val="subscript"/>
        <sz val="10"/>
        <color rgb="FF000000"/>
        <rFont val="Times New Roman"/>
        <family val="1"/>
        <charset val="161"/>
      </rPr>
      <t>2(g)</t>
    </r>
    <r>
      <rPr>
        <sz val="12"/>
        <color rgb="FF000000"/>
        <rFont val="Times New Roman"/>
        <family val="1"/>
        <charset val="161"/>
      </rPr>
      <t xml:space="preserve"> , ΔΗ &gt;0 αυξάνεται όταν η αντίδραση πραγματοποιείται σε υψηλή θερμοκρασία και χαμηλή πίεση.</t>
    </r>
  </si>
  <si>
    <r>
      <t>Σε δοχείο όγκου V έχει αποκατασταθεί η ισορροπία: Α</t>
    </r>
    <r>
      <rPr>
        <vertAlign val="subscript"/>
        <sz val="11"/>
        <color rgb="FF000000"/>
        <rFont val="Times New Roman"/>
        <family val="1"/>
        <charset val="161"/>
      </rPr>
      <t>(g)</t>
    </r>
    <r>
      <rPr>
        <sz val="12"/>
        <color rgb="FF000000"/>
        <rFont val="Times New Roman"/>
        <family val="1"/>
        <charset val="161"/>
      </rPr>
      <t>+ B</t>
    </r>
    <r>
      <rPr>
        <vertAlign val="subscript"/>
        <sz val="11"/>
        <color rgb="FF000000"/>
        <rFont val="Times New Roman"/>
        <family val="1"/>
        <charset val="161"/>
      </rPr>
      <t>(g)</t>
    </r>
    <r>
      <rPr>
        <sz val="12"/>
        <color rgb="FF000000"/>
        <rFont val="Times New Roman"/>
        <family val="1"/>
        <charset val="161"/>
      </rPr>
      <t xml:space="preserve">⇄  </t>
    </r>
    <r>
      <rPr>
        <vertAlign val="subscript"/>
        <sz val="6.6"/>
        <color rgb="FF000000"/>
        <rFont val="Times New Roman"/>
        <family val="1"/>
        <charset val="161"/>
      </rPr>
      <t>  </t>
    </r>
    <r>
      <rPr>
        <sz val="12"/>
        <color rgb="FF000000"/>
        <rFont val="Times New Roman"/>
        <family val="1"/>
        <charset val="161"/>
      </rPr>
      <t>Γ</t>
    </r>
    <r>
      <rPr>
        <vertAlign val="subscript"/>
        <sz val="11"/>
        <color rgb="FF000000"/>
        <rFont val="Times New Roman"/>
        <family val="1"/>
        <charset val="161"/>
      </rPr>
      <t>(g)</t>
    </r>
    <r>
      <rPr>
        <sz val="12"/>
        <color rgb="FF000000"/>
        <rFont val="Times New Roman"/>
        <family val="1"/>
        <charset val="161"/>
      </rPr>
      <t>. Αν ο όγκος του δοχείου διπλασιαστεί, η ολική πίεση στο δοχείο στη νέα θέση ισορροπίας θα υποδιπλασιαστεί.</t>
    </r>
  </si>
  <si>
    <r>
      <t>Η αντίδραση C</t>
    </r>
    <r>
      <rPr>
        <vertAlign val="subscript"/>
        <sz val="11"/>
        <color rgb="FF000000"/>
        <rFont val="Times New Roman"/>
        <family val="1"/>
        <charset val="161"/>
      </rPr>
      <t>(s)</t>
    </r>
    <r>
      <rPr>
        <sz val="12"/>
        <color rgb="FF000000"/>
        <rFont val="Times New Roman"/>
        <family val="1"/>
        <charset val="161"/>
      </rPr>
      <t xml:space="preserve"> + CO</t>
    </r>
    <r>
      <rPr>
        <vertAlign val="subscript"/>
        <sz val="11"/>
        <color rgb="FF000000"/>
        <rFont val="Times New Roman"/>
        <family val="1"/>
        <charset val="161"/>
      </rPr>
      <t>2(g)</t>
    </r>
    <r>
      <rPr>
        <sz val="12"/>
        <color rgb="FF000000"/>
        <rFont val="Times New Roman"/>
        <family val="1"/>
        <charset val="161"/>
      </rPr>
      <t xml:space="preserve"> </t>
    </r>
    <r>
      <rPr>
        <sz val="12"/>
        <color rgb="FF000000"/>
        <rFont val="Arial"/>
        <family val="2"/>
        <charset val="161"/>
      </rPr>
      <t>⇄</t>
    </r>
    <r>
      <rPr>
        <sz val="12"/>
        <color rgb="FF000000"/>
        <rFont val="Times New Roman"/>
        <family val="1"/>
        <charset val="161"/>
      </rPr>
      <t>  2CO</t>
    </r>
    <r>
      <rPr>
        <vertAlign val="subscript"/>
        <sz val="10"/>
        <color rgb="FF000000"/>
        <rFont val="Times New Roman"/>
        <family val="1"/>
        <charset val="161"/>
      </rPr>
      <t>(g)</t>
    </r>
    <r>
      <rPr>
        <sz val="12"/>
        <color rgb="FF000000"/>
        <rFont val="Times New Roman"/>
        <family val="1"/>
        <charset val="161"/>
      </rPr>
      <t xml:space="preserve"> έχει μεγαλύτερη απόδοση όταν ο C βρίσκεται σε μορφή σκόνης, αντί μεγαλύτερων τεμαχίων.</t>
    </r>
  </si>
  <si>
    <r>
      <t>Στην χημική ισορροπία 2Α</t>
    </r>
    <r>
      <rPr>
        <vertAlign val="subscript"/>
        <sz val="12"/>
        <color rgb="FF000000"/>
        <rFont val="Times New Roman"/>
        <family val="1"/>
        <charset val="161"/>
      </rPr>
      <t>(aq)</t>
    </r>
    <r>
      <rPr>
        <sz val="12"/>
        <color rgb="FF000000"/>
        <rFont val="Times New Roman"/>
        <family val="1"/>
        <charset val="161"/>
      </rPr>
      <t xml:space="preserve"> ⇄ B</t>
    </r>
    <r>
      <rPr>
        <vertAlign val="subscript"/>
        <sz val="12"/>
        <color rgb="FF000000"/>
        <rFont val="Times New Roman"/>
        <family val="1"/>
        <charset val="161"/>
      </rPr>
      <t>(aq)</t>
    </r>
    <r>
      <rPr>
        <sz val="12"/>
        <color rgb="FF000000"/>
        <rFont val="Times New Roman"/>
        <family val="1"/>
        <charset val="161"/>
      </rPr>
      <t xml:space="preserve"> + 2Γ</t>
    </r>
    <r>
      <rPr>
        <vertAlign val="subscript"/>
        <sz val="12"/>
        <color rgb="FF000000"/>
        <rFont val="Times New Roman"/>
        <family val="1"/>
        <charset val="161"/>
      </rPr>
      <t xml:space="preserve">(aq), </t>
    </r>
    <r>
      <rPr>
        <sz val="12"/>
        <color rgb="FF000000"/>
        <rFont val="Times New Roman"/>
        <family val="1"/>
        <charset val="161"/>
      </rPr>
      <t>συμπύκνωση του διαλύματος αντιδρασης θα προκαλούσε μείωση της απόδοσης.</t>
    </r>
  </si>
  <si>
    <r>
      <t>Σε χημική ισορροπία CO(g) + H</t>
    </r>
    <r>
      <rPr>
        <vertAlign val="subscript"/>
        <sz val="12"/>
        <color rgb="FF000000"/>
        <rFont val="Times New Roman"/>
        <family val="1"/>
        <charset val="161"/>
      </rPr>
      <t>2</t>
    </r>
    <r>
      <rPr>
        <sz val="12"/>
        <color rgb="FF000000"/>
        <rFont val="Times New Roman"/>
        <family val="1"/>
        <charset val="161"/>
      </rPr>
      <t>O(g) ⇄ CO</t>
    </r>
    <r>
      <rPr>
        <vertAlign val="subscript"/>
        <sz val="12"/>
        <color rgb="FF000000"/>
        <rFont val="Times New Roman"/>
        <family val="1"/>
        <charset val="161"/>
      </rPr>
      <t>2</t>
    </r>
    <r>
      <rPr>
        <sz val="12"/>
        <color rgb="FF000000"/>
        <rFont val="Times New Roman"/>
        <family val="1"/>
        <charset val="161"/>
      </rPr>
      <t>(g) + H</t>
    </r>
    <r>
      <rPr>
        <vertAlign val="subscript"/>
        <sz val="12"/>
        <color rgb="FF000000"/>
        <rFont val="Times New Roman"/>
        <family val="1"/>
        <charset val="161"/>
      </rPr>
      <t>2</t>
    </r>
    <r>
      <rPr>
        <sz val="12"/>
        <color rgb="FF000000"/>
        <rFont val="Times New Roman"/>
        <family val="1"/>
        <charset val="161"/>
      </rPr>
      <t xml:space="preserve">(g), ΔΗ &lt; 0, αν αυξηθεί η θερμοκρασία, η ισορροπία θα κινηθει προς τα δεξιά. </t>
    </r>
  </si>
  <si>
    <t>Αυξηση της θερμοκρασίας σε μία αντίδραση Α(g) ⇄ 2B(g), ΔΗ &gt; 0 προκαλεί αύξηση της σταθεράς ισορροπίας.</t>
  </si>
  <si>
    <t>Η σταθερά ισορροπίας μιας αμφίδρομης αντίδρασης εξαρτάται μόνο από τη θερμοκρασία.</t>
  </si>
  <si>
    <t>Τά ένζυμα είναι μεγάλες ενώσεις πρωτεΐνικής φύσης που δρουν καταλυτικά σε βιοχημικές αντιδράσεις.</t>
  </si>
  <si>
    <t>Η ελάχιστη ενέργεια που πρέπει να έχουν τα μόρια ώστε να αντιδρούν αποτελεσματικά ονομάζεται ενέργεια ενεργοποίησης.</t>
  </si>
  <si>
    <t>Αύξηση της επιφάνειας των στερεών αυξάνει την ταχύτητα των αντιδράσεων γιατί αυξάνει τη συγκέντρωση των στερεών.</t>
  </si>
  <si>
    <t>Αυτοκατάλυση ονομάζεται η κατάλυση κατά την οποία ένα από τα αντιδρώντα της αντίδρασης δρα ως καταλύτης της ίδιας αντίδρασης.</t>
  </si>
  <si>
    <r>
      <t>Αν για την αντίδραση Α</t>
    </r>
    <r>
      <rPr>
        <vertAlign val="subscript"/>
        <sz val="12"/>
        <color theme="1"/>
        <rFont val="Times New Roman"/>
        <family val="1"/>
        <charset val="161"/>
      </rPr>
      <t>(g)</t>
    </r>
    <r>
      <rPr>
        <sz val="12"/>
        <color theme="1"/>
        <rFont val="Times New Roman"/>
        <family val="1"/>
        <charset val="161"/>
      </rPr>
      <t xml:space="preserve"> + 2B</t>
    </r>
    <r>
      <rPr>
        <vertAlign val="subscript"/>
        <sz val="12"/>
        <color theme="1"/>
        <rFont val="Times New Roman"/>
        <family val="1"/>
        <charset val="161"/>
      </rPr>
      <t>(g)</t>
    </r>
    <r>
      <rPr>
        <sz val="12"/>
        <color theme="1"/>
        <rFont val="Times New Roman"/>
        <family val="1"/>
        <charset val="161"/>
      </rPr>
      <t xml:space="preserve"> </t>
    </r>
    <r>
      <rPr>
        <sz val="12"/>
        <color theme="1"/>
        <rFont val="Arial"/>
        <family val="2"/>
        <charset val="161"/>
      </rPr>
      <t>→</t>
    </r>
    <r>
      <rPr>
        <sz val="12"/>
        <color theme="1"/>
        <rFont val="Times New Roman"/>
        <family val="1"/>
        <charset val="161"/>
      </rPr>
      <t xml:space="preserve"> Γ  βρέθηκε πειραματικά ότι ο νόμος της ταχύτητας είναι    υ = k[B], τότε η αντίδραση είναι 1ης τάξης ως προς το Β.</t>
    </r>
  </si>
  <si>
    <t>Η θεωρία της προσρόφησης για την δράση των καταλυτών αφορά μόνο την ομογενή κατάλυση.</t>
  </si>
  <si>
    <t>Η καμπύλη ογκομέτρησης αντιστοιχει σε οξυμετρία.</t>
  </si>
  <si>
    <t>Το ακόλουθο διάγραμμα συγκέντρωσης αντιδρώντων συναρτήσει του                                                               χρόνου απεικονίζει μια αυτοκαταλυόμενη αντίδραση.</t>
  </si>
  <si>
    <t>Η σταθερά ταχύτητας δεν επηρεάζεται από τις συνθήκες πραγματοποίησης της αντίδρασης.</t>
  </si>
  <si>
    <r>
      <t xml:space="preserve">H πρότυπη κατάσταση αναφέρεται σε P =1 atm και θ = 0 </t>
    </r>
    <r>
      <rPr>
        <vertAlign val="superscript"/>
        <sz val="11"/>
        <color theme="1"/>
        <rFont val="Calibri"/>
        <family val="2"/>
        <charset val="161"/>
        <scheme val="minor"/>
      </rPr>
      <t>ο</t>
    </r>
    <r>
      <rPr>
        <sz val="11"/>
        <color theme="1"/>
        <rFont val="Calibri"/>
        <family val="2"/>
        <charset val="161"/>
        <scheme val="minor"/>
      </rPr>
      <t>C.</t>
    </r>
  </si>
  <si>
    <t>H μεταβολή της ενθαλπίας μιας αντίδρασης εξαρτάται, μεταξύ άλλων, από τη φυσική κατάσταση προϊόντων και αντιδρώντων.</t>
  </si>
  <si>
    <t>Ισχυρές διαμοριακές δυνάμεις δεν ευνοούν την εξάτμιση.</t>
  </si>
  <si>
    <t>Η ταχύτητα μιας χημικής αντίδρασης μεταξύ ενός υγρού και ενός στερεού αυξάνεται όταν αυξηθεί η πίεση.</t>
  </si>
  <si>
    <t>Όταν ένα μόριο περιέχει πολωμένους δεσμούς τότε συμπεριφέρεται ως ηλεκτρικό δίπολο.</t>
  </si>
  <si>
    <t>Σ</t>
  </si>
  <si>
    <t>Λ</t>
  </si>
  <si>
    <t>Σ ή Λ</t>
  </si>
  <si>
    <r>
      <t>Υδατικό διάλυμα HCℓ συγκέντρωσης 10</t>
    </r>
    <r>
      <rPr>
        <vertAlign val="superscript"/>
        <sz val="12"/>
        <color theme="1"/>
        <rFont val="Times New Roman"/>
        <family val="1"/>
        <charset val="161"/>
      </rPr>
      <t>–8</t>
    </r>
    <r>
      <rPr>
        <sz val="12"/>
        <color theme="1"/>
        <rFont val="Times New Roman"/>
        <family val="1"/>
        <charset val="161"/>
      </rPr>
      <t xml:space="preserve"> Μ στους 25 °C έχει pH=8. </t>
    </r>
  </si>
  <si>
    <r>
      <t xml:space="preserve">Σε υδατικό διάλυμα πρωτολυτικού δείκτη ΗΔ, επικρατεί το χρώμα του ΗΔ όταν ισχύει pH &lt; pKa </t>
    </r>
    <r>
      <rPr>
        <vertAlign val="subscript"/>
        <sz val="12"/>
        <color theme="1"/>
        <rFont val="Times New Roman"/>
        <family val="1"/>
        <charset val="161"/>
      </rPr>
      <t>ΗΔ</t>
    </r>
    <r>
      <rPr>
        <sz val="12"/>
        <color theme="1"/>
        <rFont val="Times New Roman"/>
        <family val="1"/>
        <charset val="161"/>
      </rPr>
      <t xml:space="preserve"> –1.</t>
    </r>
  </si>
  <si>
    <t xml:space="preserve">Σύμφωνα με τη θεωρία Βrönsted-Lowry, βάση είναι κάθε ουσία που μπορεί να προσλάβει ζεύγος ηλεκτρονίων. </t>
  </si>
  <si>
    <r>
      <t>Σε θερμοκρασία 25 °C, τα υδατικά διαλύματα του ΝΗ</t>
    </r>
    <r>
      <rPr>
        <vertAlign val="subscript"/>
        <sz val="12"/>
        <color theme="1"/>
        <rFont val="Times New Roman"/>
        <family val="1"/>
        <charset val="161"/>
      </rPr>
      <t>4</t>
    </r>
    <r>
      <rPr>
        <sz val="12"/>
        <color theme="1"/>
        <rFont val="Times New Roman"/>
        <family val="1"/>
        <charset val="161"/>
      </rPr>
      <t>Cℓ έχουν pH μικρότερο από τα υδατικά διαλύματα του ΝaCℓ.</t>
    </r>
  </si>
  <si>
    <r>
      <t>Επειδή το ΗΝΟ</t>
    </r>
    <r>
      <rPr>
        <vertAlign val="subscript"/>
        <sz val="12"/>
        <color theme="1"/>
        <rFont val="Times New Roman"/>
        <family val="1"/>
        <charset val="161"/>
      </rPr>
      <t>2</t>
    </r>
    <r>
      <rPr>
        <sz val="12"/>
        <color theme="1"/>
        <rFont val="Times New Roman"/>
        <family val="1"/>
        <charset val="161"/>
      </rPr>
      <t xml:space="preserve"> είναι ισχυρότερο οξύ από το HCN, το CN</t>
    </r>
    <r>
      <rPr>
        <vertAlign val="superscript"/>
        <sz val="12"/>
        <color theme="1"/>
        <rFont val="Times New Roman"/>
        <family val="1"/>
        <charset val="161"/>
      </rPr>
      <t>–</t>
    </r>
    <r>
      <rPr>
        <sz val="12"/>
        <color theme="1"/>
        <rFont val="Times New Roman"/>
        <family val="1"/>
        <charset val="161"/>
      </rPr>
      <t xml:space="preserve"> είναι ισχυρότερη βάση από το NO</t>
    </r>
    <r>
      <rPr>
        <vertAlign val="subscript"/>
        <sz val="12"/>
        <color theme="1"/>
        <rFont val="Times New Roman"/>
        <family val="1"/>
        <charset val="161"/>
      </rPr>
      <t>2</t>
    </r>
    <r>
      <rPr>
        <vertAlign val="superscript"/>
        <sz val="12"/>
        <color theme="1"/>
        <rFont val="Times New Roman"/>
        <family val="1"/>
        <charset val="161"/>
      </rPr>
      <t>–</t>
    </r>
    <r>
      <rPr>
        <sz val="12"/>
        <color theme="1"/>
        <rFont val="Times New Roman"/>
        <family val="1"/>
        <charset val="161"/>
      </rPr>
      <t>.</t>
    </r>
  </si>
  <si>
    <r>
      <t xml:space="preserve"> Το HCO</t>
    </r>
    <r>
      <rPr>
        <vertAlign val="subscript"/>
        <sz val="12"/>
        <color theme="1"/>
        <rFont val="Times New Roman"/>
        <family val="1"/>
        <charset val="161"/>
      </rPr>
      <t>3</t>
    </r>
    <r>
      <rPr>
        <vertAlign val="superscript"/>
        <sz val="12"/>
        <color theme="1"/>
        <rFont val="Times New Roman"/>
        <family val="1"/>
        <charset val="161"/>
      </rPr>
      <t>–</t>
    </r>
    <r>
      <rPr>
        <sz val="12"/>
        <color theme="1"/>
        <rFont val="Times New Roman"/>
        <family val="1"/>
        <charset val="161"/>
      </rPr>
      <t xml:space="preserve"> συμπεριφέρεται ως αμφολύτης.</t>
    </r>
  </si>
  <si>
    <t xml:space="preserve">Το υδατικό διάλυμα που περιέχει ΗF 0,1M και NaF 0,1Μ είναι ρυθμιστικό διάλυμα. </t>
  </si>
  <si>
    <t xml:space="preserve">Ο όξινος ή ο βασικός χαρακτήρας μιας χημικής ουσίας κατά Brönsted – Lowry εξαρτάται από την αντίδραση στην οποία αυτή συμμετέχει. </t>
  </si>
  <si>
    <t>Το pH του καθαρού νερού εξαρτάται από τη θερμοκρασία.</t>
  </si>
  <si>
    <r>
      <t>Υδατικό διάλυμα Ca(ΟH)</t>
    </r>
    <r>
      <rPr>
        <vertAlign val="subscript"/>
        <sz val="12"/>
        <color theme="1"/>
        <rFont val="Times New Roman"/>
        <family val="1"/>
        <charset val="161"/>
      </rPr>
      <t>2</t>
    </r>
    <r>
      <rPr>
        <sz val="12"/>
        <color theme="1"/>
        <rFont val="Times New Roman"/>
        <family val="1"/>
        <charset val="161"/>
      </rPr>
      <t xml:space="preserve"> 10</t>
    </r>
    <r>
      <rPr>
        <vertAlign val="superscript"/>
        <sz val="12"/>
        <color theme="1"/>
        <rFont val="Times New Roman"/>
        <family val="1"/>
        <charset val="161"/>
      </rPr>
      <t>–3</t>
    </r>
    <r>
      <rPr>
        <sz val="12"/>
        <color theme="1"/>
        <rFont val="Times New Roman"/>
        <family val="1"/>
        <charset val="161"/>
      </rPr>
      <t xml:space="preserve">M έχει ίδιο pH με υδατικό διάλυμα NaOH ίδιας συγκέντρωσης και ίδιας θερμοκρασίας. </t>
    </r>
  </si>
  <si>
    <t>Αν ένα υδατικό διάλυμα γλυκόζης έχει την ίδια συγκέντρωση και την ίδια θερμοκρασία με ένα υδατικό διάλυμα ζάχαρης, τότε τα δύο διαλύματα έχουν την ίδια ωσμωτική πίεση. (και τα δύο διαλύματα είναι μοριακά και αραιά)</t>
  </si>
  <si>
    <r>
      <t>Διαλύματα Να</t>
    </r>
    <r>
      <rPr>
        <vertAlign val="subscript"/>
        <sz val="10"/>
        <color rgb="FF000000"/>
        <rFont val="Calibri"/>
        <family val="2"/>
        <charset val="161"/>
        <scheme val="minor"/>
      </rPr>
      <t>3</t>
    </r>
    <r>
      <rPr>
        <sz val="11"/>
        <color rgb="FF000000"/>
        <rFont val="Calibri"/>
        <family val="2"/>
        <charset val="161"/>
        <scheme val="minor"/>
      </rPr>
      <t>PO</t>
    </r>
    <r>
      <rPr>
        <vertAlign val="subscript"/>
        <sz val="11"/>
        <color rgb="FF000000"/>
        <rFont val="Calibri"/>
        <family val="2"/>
        <charset val="161"/>
        <scheme val="minor"/>
      </rPr>
      <t>4</t>
    </r>
    <r>
      <rPr>
        <vertAlign val="subscript"/>
        <sz val="10"/>
        <color rgb="FF000000"/>
        <rFont val="Calibri"/>
        <family val="2"/>
        <charset val="161"/>
        <scheme val="minor"/>
      </rPr>
      <t xml:space="preserve"> </t>
    </r>
    <r>
      <rPr>
        <sz val="10"/>
        <color rgb="FF000000"/>
        <rFont val="Calibri"/>
        <family val="2"/>
        <charset val="161"/>
        <scheme val="minor"/>
      </rPr>
      <t>και</t>
    </r>
    <r>
      <rPr>
        <sz val="11"/>
        <color rgb="FF000000"/>
        <rFont val="Calibri"/>
        <family val="2"/>
        <charset val="161"/>
        <scheme val="minor"/>
      </rPr>
      <t xml:space="preserve"> C</t>
    </r>
    <r>
      <rPr>
        <vertAlign val="subscript"/>
        <sz val="11"/>
        <color rgb="FF000000"/>
        <rFont val="Calibri"/>
        <family val="2"/>
        <charset val="161"/>
        <scheme val="minor"/>
      </rPr>
      <t>6</t>
    </r>
    <r>
      <rPr>
        <sz val="11"/>
        <color rgb="FF000000"/>
        <rFont val="Calibri"/>
        <family val="2"/>
        <charset val="161"/>
        <scheme val="minor"/>
      </rPr>
      <t>H</t>
    </r>
    <r>
      <rPr>
        <vertAlign val="subscript"/>
        <sz val="11"/>
        <color rgb="FF000000"/>
        <rFont val="Calibri"/>
        <family val="2"/>
        <charset val="161"/>
        <scheme val="minor"/>
      </rPr>
      <t>12</t>
    </r>
    <r>
      <rPr>
        <sz val="11"/>
        <color rgb="FF000000"/>
        <rFont val="Calibri"/>
        <family val="2"/>
        <charset val="161"/>
        <scheme val="minor"/>
      </rPr>
      <t>O</t>
    </r>
    <r>
      <rPr>
        <vertAlign val="subscript"/>
        <sz val="11"/>
        <color rgb="FF000000"/>
        <rFont val="Calibri"/>
        <family val="2"/>
        <charset val="161"/>
        <scheme val="minor"/>
      </rPr>
      <t xml:space="preserve">6 </t>
    </r>
    <r>
      <rPr>
        <sz val="11"/>
        <color rgb="FF000000"/>
        <rFont val="Calibri"/>
        <family val="2"/>
        <charset val="161"/>
        <scheme val="minor"/>
      </rPr>
      <t>με ίδια συγκέντρωση και σε ιδια θερμοκρασία έχουν ίδια ωσμωτική πίεση.</t>
    </r>
  </si>
  <si>
    <t>Οι διαμοριακές δυνάμεις είναι ηλεκτροστατικής φύσης.</t>
  </si>
  <si>
    <t xml:space="preserve">Η επιφανειακή τάση είναι μέτρο των ελκτικών δυνάμεων των σωματιδίων της επιφάνειας ενός υγρού  από το εσωτερικό του. </t>
  </si>
  <si>
    <t xml:space="preserve"> Όταν ένα διάλυμα αραιώνετα, υπό σταθερή θερμοκρασία, η ωσμωτική του πίεση ελαττώνεται.</t>
  </si>
  <si>
    <t>Η ύπαρξη των δυνάµεων διασποράς εξηγεί την υγροποίηση των µη πολικών αερίων.</t>
  </si>
  <si>
    <r>
      <t>Το ΝΟ υγροποιείται δυσκολότερα από το Ο</t>
    </r>
    <r>
      <rPr>
        <vertAlign val="subscript"/>
        <sz val="11"/>
        <rFont val="Calibri"/>
        <family val="2"/>
        <charset val="161"/>
        <scheme val="minor"/>
      </rPr>
      <t>2</t>
    </r>
    <r>
      <rPr>
        <sz val="11"/>
        <rFont val="Calibri"/>
        <family val="2"/>
        <charset val="161"/>
        <scheme val="minor"/>
      </rPr>
      <t>. ∆ίνονται: Μr(NO) = 30, Mr(O</t>
    </r>
    <r>
      <rPr>
        <vertAlign val="subscript"/>
        <sz val="11"/>
        <rFont val="Calibri"/>
        <family val="2"/>
        <charset val="161"/>
        <scheme val="minor"/>
      </rPr>
      <t>2)</t>
    </r>
    <r>
      <rPr>
        <sz val="11"/>
        <rFont val="Calibri"/>
        <family val="2"/>
        <charset val="161"/>
        <scheme val="minor"/>
      </rPr>
      <t> = 32.</t>
    </r>
  </si>
  <si>
    <t>Το HCl έχει μεγαλύτερο σημείο βρασμού από το ΗF γιατί έχει μεγαλύτερη μοριακή μάζα.</t>
  </si>
  <si>
    <t>Το ποσό θερμότητας που εκλύεται ή απορροφάται σε μια αντίδραση εξαρτάται από τις συνθήκες θερμοκρασίας και πίεσης.</t>
  </si>
  <si>
    <t>Ενθαλπία αντίδρασης ορίζεται η μεταβολή ενθαλπίας ΔH μεταξύ των αντιδρώντων και προϊόντων, για δεδομένες συνθήκες πίεσης και θερμοκρασίας.</t>
  </si>
  <si>
    <t>Το ποσό θερμότητας που εκλύεται ή απορροφάται σε μια αντίδραση εξαρτάται από τη ταχύτητα της αντίδρασης.</t>
  </si>
  <si>
    <t>Σε μια εξώθερμη αντίδραση τα προιόντα είναι πιο σταθερά από τα αντιδρώντα.</t>
  </si>
  <si>
    <t>Μόνο οι ενδόθερμες αντιδράσεις χρειάζονται ενέργεια για να ξεκινήσουν να πραγματοποιούνται.</t>
  </si>
  <si>
    <t>Στο ακόλουθο διάγραμμα η ενθαλπία αντίδρασης                                                                 δινεται από τη Ε1.</t>
  </si>
  <si>
    <t xml:space="preserve">Σύμφωνα με την κβαντομηχανική, τα ηλεκτρόνια κινούνται σε κυκλικές τροχιές γύρω από τον πυρήνα του ατόμου. </t>
  </si>
  <si>
    <t xml:space="preserve">Η προσθήκη ευγενούς αερίου υπό σταθερή πίεση και θερμοκρασία σε ένα δοχείο έχει ως αποτέλεσμα την μείωση της ταχύτητας αντίδρασης.                                               </t>
  </si>
  <si>
    <t>Η αύξηση της ταχύτητας μιας χημικής αντίδρασης όταν αυξάνει η θερμοκρασία του συστήματος οφείλεται στην αύξηση της Εκιν των μορίων.</t>
  </si>
  <si>
    <t>Σύμφωνα με τη θεωρία της μεταβατικής κατάστασης, για να πραγματοποιηθεί μια αντίδραση πρέπει να σχηματιστεί ενεργοποιημένο σύμπλοκο.</t>
  </si>
  <si>
    <t>Οι μονάδες της ταχύτητας αντίδρασης εξαρτώνται από τον νόμο ταχύτητας της κάθε αντίδρασης.</t>
  </si>
  <si>
    <t xml:space="preserve">Στις ενδόθερμες αντιδράσεις η ενέργεια ενεργοποίησης είναι μεγαλύτερη από την ενθαλπία της αντιδρασης.(Κατ' απόλυτη τιμή) </t>
  </si>
  <si>
    <t>Η παρακάτω  γραφική  παράσταση αντιπροσωπεύει την 
ταχύτητα μιας ενζυμικά καταλυόμενης αντίδρασης σε συνάρτηση με 
την αύξηση της θερμοκρασίας</t>
  </si>
  <si>
    <t>Σε δοχείο έχει αποκατασταθεί η ισορροπία :Α(g)+ B(g) ⇄    Γ(g) με ΔΗ &gt; 0. Αν αυξάνουμε τον όγκο του δοχείου διατηρώντας τη θερμοκρασία   σταθερή, τότε η σταθερά ισορροπίας Kc μειώνεται.</t>
  </si>
  <si>
    <t>Αν αυξηθεί η πίεση στο δοχείο μιας αντίδρασης, με αλλαγή όγκου του δοχείου, τότε η ισορροπία θα μετατοπιστεί προς την κατεύθυνση εκείνη που παράγονται λιγότερα αέρια mol.</t>
  </si>
  <si>
    <t>Το ακόλουθο διάγραμμα περιγράφει τη μετατόπιση χημικής                                                           ισορροπίας προς τα δεξιά.</t>
  </si>
  <si>
    <r>
      <t>Αυτό το διάγραμμα C-t μπορεί να περιγράφει χημική                                                                            ισορροπία της μορφής Α</t>
    </r>
    <r>
      <rPr>
        <vertAlign val="subscript"/>
        <sz val="12"/>
        <color rgb="FF000000"/>
        <rFont val="Times New Roman"/>
        <family val="1"/>
        <charset val="161"/>
      </rPr>
      <t>(g)</t>
    </r>
    <r>
      <rPr>
        <sz val="12"/>
        <color rgb="FF000000"/>
        <rFont val="Times New Roman"/>
        <family val="1"/>
        <charset val="161"/>
      </rPr>
      <t xml:space="preserve"> + B</t>
    </r>
    <r>
      <rPr>
        <vertAlign val="subscript"/>
        <sz val="12"/>
        <color rgb="FF000000"/>
        <rFont val="Times New Roman"/>
        <family val="1"/>
        <charset val="161"/>
      </rPr>
      <t>(g)</t>
    </r>
    <r>
      <rPr>
        <sz val="12"/>
        <color rgb="FF000000"/>
        <rFont val="Times New Roman"/>
        <family val="1"/>
        <charset val="161"/>
      </rPr>
      <t xml:space="preserve"> ⇄  Γ</t>
    </r>
    <r>
      <rPr>
        <vertAlign val="subscript"/>
        <sz val="12"/>
        <color rgb="FF000000"/>
        <rFont val="Times New Roman"/>
        <family val="1"/>
        <charset val="161"/>
      </rPr>
      <t>(g)</t>
    </r>
    <r>
      <rPr>
        <sz val="12"/>
        <color rgb="FF000000"/>
        <rFont val="Times New Roman"/>
        <family val="1"/>
        <charset val="161"/>
      </rPr>
      <t>.</t>
    </r>
  </si>
  <si>
    <r>
      <t>Το ακόλουθο διάγραμμα προκύπτει από την αύξηση του όγκου                                του δοχείου σε ισορροπία Ν</t>
    </r>
    <r>
      <rPr>
        <vertAlign val="subscript"/>
        <sz val="12"/>
        <color rgb="FF000000"/>
        <rFont val="Times New Roman"/>
        <family val="1"/>
        <charset val="161"/>
      </rPr>
      <t>2</t>
    </r>
    <r>
      <rPr>
        <sz val="12"/>
        <color rgb="FF000000"/>
        <rFont val="Times New Roman"/>
        <family val="1"/>
        <charset val="161"/>
      </rPr>
      <t>Ο</t>
    </r>
    <r>
      <rPr>
        <vertAlign val="subscript"/>
        <sz val="12"/>
        <color rgb="FF000000"/>
        <rFont val="Times New Roman"/>
        <family val="1"/>
        <charset val="161"/>
      </rPr>
      <t>4(g)</t>
    </r>
    <r>
      <rPr>
        <sz val="12"/>
        <color rgb="FF000000"/>
        <rFont val="Times New Roman"/>
        <family val="1"/>
        <charset val="161"/>
      </rPr>
      <t xml:space="preserve"> ⇄2ΝΟ</t>
    </r>
    <r>
      <rPr>
        <vertAlign val="subscript"/>
        <sz val="12"/>
        <color rgb="FF000000"/>
        <rFont val="Times New Roman"/>
        <family val="1"/>
        <charset val="161"/>
      </rPr>
      <t>2(g).</t>
    </r>
    <r>
      <rPr>
        <sz val="12"/>
        <color rgb="FF000000"/>
        <rFont val="Times New Roman"/>
        <family val="1"/>
        <charset val="161"/>
      </rPr>
      <t xml:space="preserve"> </t>
    </r>
  </si>
  <si>
    <r>
      <t>Αν δύο αραιά υδατικά διαλύματα Δ</t>
    </r>
    <r>
      <rPr>
        <vertAlign val="subscript"/>
        <sz val="12"/>
        <color rgb="FF000000"/>
        <rFont val="Times New Roman"/>
        <family val="1"/>
        <charset val="161"/>
      </rPr>
      <t>1</t>
    </r>
    <r>
      <rPr>
        <sz val="12"/>
        <color rgb="FF000000"/>
        <rFont val="Times New Roman"/>
        <family val="1"/>
        <charset val="161"/>
      </rPr>
      <t>, Δ</t>
    </r>
    <r>
      <rPr>
        <vertAlign val="subscript"/>
        <sz val="12"/>
        <color rgb="FF000000"/>
        <rFont val="Times New Roman"/>
        <family val="1"/>
        <charset val="161"/>
      </rPr>
      <t xml:space="preserve">2 </t>
    </r>
    <r>
      <rPr>
        <sz val="12"/>
        <color rgb="FF000000"/>
        <rFont val="Times New Roman"/>
        <family val="1"/>
        <charset val="161"/>
      </rPr>
      <t>ίδιας θερμοκρασίας περιέχουν αντίστοιχα CH</t>
    </r>
    <r>
      <rPr>
        <vertAlign val="subscript"/>
        <sz val="12"/>
        <color rgb="FF000000"/>
        <rFont val="Times New Roman"/>
        <family val="1"/>
        <charset val="161"/>
      </rPr>
      <t>3</t>
    </r>
    <r>
      <rPr>
        <sz val="12"/>
        <color rgb="FF000000"/>
        <rFont val="Times New Roman"/>
        <family val="1"/>
        <charset val="161"/>
      </rPr>
      <t>COOH και HCOOH ίδιας συγκέντρωσης. Το Δ</t>
    </r>
    <r>
      <rPr>
        <vertAlign val="subscript"/>
        <sz val="12"/>
        <color rgb="FF000000"/>
        <rFont val="Times New Roman"/>
        <family val="1"/>
        <charset val="161"/>
      </rPr>
      <t xml:space="preserve">1 </t>
    </r>
    <r>
      <rPr>
        <sz val="12"/>
        <color rgb="FF000000"/>
        <rFont val="Times New Roman"/>
        <family val="1"/>
        <charset val="161"/>
      </rPr>
      <t>έχει τιμή pH=4 και το Δ</t>
    </r>
    <r>
      <rPr>
        <vertAlign val="subscript"/>
        <sz val="12"/>
        <color rgb="FF000000"/>
        <rFont val="Times New Roman"/>
        <family val="1"/>
        <charset val="161"/>
      </rPr>
      <t xml:space="preserve">2 </t>
    </r>
    <r>
      <rPr>
        <sz val="12"/>
        <color rgb="FF000000"/>
        <rFont val="Times New Roman"/>
        <family val="1"/>
        <charset val="161"/>
      </rPr>
      <t>έχει τιμή pH=3 . Τότε στην ίδια θερμοκρασία Kb(CH3COO</t>
    </r>
    <r>
      <rPr>
        <vertAlign val="superscript"/>
        <sz val="12"/>
        <color rgb="FF000000"/>
        <rFont val="Times New Roman"/>
        <family val="1"/>
        <charset val="161"/>
      </rPr>
      <t>-</t>
    </r>
    <r>
      <rPr>
        <sz val="12"/>
        <color rgb="FF000000"/>
        <rFont val="Times New Roman"/>
        <family val="1"/>
        <charset val="161"/>
      </rPr>
      <t>) &gt; K</t>
    </r>
    <r>
      <rPr>
        <vertAlign val="subscript"/>
        <sz val="12"/>
        <color rgb="FF000000"/>
        <rFont val="Times New Roman"/>
        <family val="1"/>
        <charset val="161"/>
      </rPr>
      <t>b</t>
    </r>
    <r>
      <rPr>
        <sz val="12"/>
        <color rgb="FF000000"/>
        <rFont val="Times New Roman"/>
        <family val="1"/>
        <charset val="161"/>
      </rPr>
      <t xml:space="preserve"> (HCOO</t>
    </r>
    <r>
      <rPr>
        <vertAlign val="superscript"/>
        <sz val="12"/>
        <color rgb="FF000000"/>
        <rFont val="Times New Roman"/>
        <family val="1"/>
        <charset val="161"/>
      </rPr>
      <t>-</t>
    </r>
    <r>
      <rPr>
        <sz val="12"/>
        <color rgb="FF000000"/>
        <rFont val="Times New Roman"/>
        <family val="1"/>
        <charset val="161"/>
      </rPr>
      <t>).</t>
    </r>
  </si>
  <si>
    <r>
      <t>Στη θερμοκρασία 37</t>
    </r>
    <r>
      <rPr>
        <vertAlign val="superscript"/>
        <sz val="12"/>
        <color theme="1"/>
        <rFont val="Times New Roman"/>
        <family val="1"/>
        <charset val="161"/>
      </rPr>
      <t>ο</t>
    </r>
    <r>
      <rPr>
        <sz val="12"/>
        <color theme="1"/>
        <rFont val="Times New Roman"/>
        <family val="1"/>
        <charset val="161"/>
      </rPr>
      <t>C, τα ουδέτερα υδατικά διαλύματα έχουν pH μικρότερο του 7.</t>
    </r>
  </si>
  <si>
    <t>Τα ρυθμιστικά διαλύματα διατηρούν το pH τους πρακτικά σταθερό, όταν προστίθενται σε αυτά μικρές αλλά υπολογίσιμες ποσότητες ισχυρών οξέων ή βάσεων.</t>
  </si>
  <si>
    <t>Όσο και αν αραιωθεί ένα ρυθμιστικό διάλυμα, το pH του παραμένει σταθερό.</t>
  </si>
  <si>
    <t>Ιοντισμός μιας ομοιοπολικής ένωσης είναι η αντίδραση των μορίων αυτής με τα μόρια του διαλύτη προς σχηματισμό ιόντων.</t>
  </si>
  <si>
    <r>
      <t>Αν αντιδράσει διάλυμα οξικού οξέος (CH</t>
    </r>
    <r>
      <rPr>
        <vertAlign val="subscript"/>
        <sz val="12"/>
        <color theme="1"/>
        <rFont val="Times New Roman"/>
        <family val="1"/>
        <charset val="161"/>
      </rPr>
      <t>3</t>
    </r>
    <r>
      <rPr>
        <sz val="12"/>
        <color theme="1"/>
        <rFont val="Times New Roman"/>
        <family val="1"/>
        <charset val="161"/>
      </rPr>
      <t xml:space="preserve">COOH) 0,1Μ με περίσσεια διαλύματος υδροξειδίου του καλίου (ΚΟΗ) 0,1Μ, το διάλυμα που σχηματίζεται είναι ρυθμιστικό. </t>
    </r>
  </si>
  <si>
    <t xml:space="preserve">Η προσθήκη ισχυρού οξέος (π.χ. HCℓ) σ’ ένα υδατικό διάλυμα ασθενούς οξέος (π.χ. HF) έχει ως αποτέλεσμα την αύξηση του βαθμού ιοντισμού του οξέος. </t>
  </si>
  <si>
    <t>Η σταθερά ιοντισμού Κα ενός ασθενούς οξέος ΗΑ, στα υδατικά του διαλύματα, αυξάνεται με την αύξηση της θερμοκρασίας.</t>
  </si>
  <si>
    <r>
      <t>Αν η σταθερά ιοντισμού Κb</t>
    </r>
    <r>
      <rPr>
        <vertAlign val="subscript"/>
        <sz val="12"/>
        <color theme="1"/>
        <rFont val="Times New Roman"/>
        <family val="1"/>
        <charset val="161"/>
      </rPr>
      <t>1</t>
    </r>
    <r>
      <rPr>
        <sz val="12"/>
        <color theme="1"/>
        <rFont val="Times New Roman"/>
        <family val="1"/>
        <charset val="161"/>
      </rPr>
      <t xml:space="preserve"> ασθενούς βάσης Β</t>
    </r>
    <r>
      <rPr>
        <vertAlign val="subscript"/>
        <sz val="12"/>
        <color theme="1"/>
        <rFont val="Times New Roman"/>
        <family val="1"/>
        <charset val="161"/>
      </rPr>
      <t>1</t>
    </r>
    <r>
      <rPr>
        <sz val="12"/>
        <color theme="1"/>
        <rFont val="Times New Roman"/>
        <family val="1"/>
        <charset val="161"/>
      </rPr>
      <t xml:space="preserve"> είναι μικρότερη από την Κb</t>
    </r>
    <r>
      <rPr>
        <vertAlign val="subscript"/>
        <sz val="12"/>
        <color theme="1"/>
        <rFont val="Times New Roman"/>
        <family val="1"/>
        <charset val="161"/>
      </rPr>
      <t>2</t>
    </r>
    <r>
      <rPr>
        <sz val="12"/>
        <color theme="1"/>
        <rFont val="Times New Roman"/>
        <family val="1"/>
        <charset val="161"/>
      </rPr>
      <t xml:space="preserve"> ασθενούς βάσης Β2 σε θερμοκρασία θ = 25 οC, τότε η βάση Β</t>
    </r>
    <r>
      <rPr>
        <vertAlign val="subscript"/>
        <sz val="12"/>
        <color theme="1"/>
        <rFont val="Times New Roman"/>
        <family val="1"/>
        <charset val="161"/>
      </rPr>
      <t>1</t>
    </r>
    <r>
      <rPr>
        <sz val="12"/>
        <color theme="1"/>
        <rFont val="Times New Roman"/>
        <family val="1"/>
        <charset val="161"/>
      </rPr>
      <t xml:space="preserve"> είναι ισχυρότερη από τη Β</t>
    </r>
    <r>
      <rPr>
        <vertAlign val="subscript"/>
        <sz val="12"/>
        <color theme="1"/>
        <rFont val="Times New Roman"/>
        <family val="1"/>
        <charset val="161"/>
      </rPr>
      <t>2</t>
    </r>
    <r>
      <rPr>
        <sz val="12"/>
        <color theme="1"/>
        <rFont val="Times New Roman"/>
        <family val="1"/>
        <charset val="161"/>
      </rPr>
      <t xml:space="preserve">. </t>
    </r>
  </si>
  <si>
    <r>
      <t>Αν προστεθεί 1 mol CH</t>
    </r>
    <r>
      <rPr>
        <vertAlign val="subscript"/>
        <sz val="12"/>
        <color theme="1"/>
        <rFont val="Times New Roman"/>
        <family val="1"/>
        <charset val="161"/>
      </rPr>
      <t>3</t>
    </r>
    <r>
      <rPr>
        <sz val="12"/>
        <color theme="1"/>
        <rFont val="Times New Roman"/>
        <family val="1"/>
        <charset val="161"/>
      </rPr>
      <t>COOH και 1 mol ΝaOH σε νερό, προκύπτει διάλυμα με pH=7 στους 25°C.</t>
    </r>
  </si>
  <si>
    <r>
      <t>Ο προσδιορισμός του τελικού σημείου της ογκομέτρησης υδατικού διαλύματος CH</t>
    </r>
    <r>
      <rPr>
        <vertAlign val="subscript"/>
        <sz val="12"/>
        <color theme="1"/>
        <rFont val="Times New Roman"/>
        <family val="1"/>
        <charset val="161"/>
      </rPr>
      <t>3</t>
    </r>
    <r>
      <rPr>
        <sz val="12"/>
        <color theme="1"/>
        <rFont val="Times New Roman"/>
        <family val="1"/>
        <charset val="161"/>
      </rPr>
      <t xml:space="preserve">COOH με υδατικό διάλυμα ΝaOH γίνεται με δείκτη που έχει pKa=5. </t>
    </r>
  </si>
  <si>
    <r>
      <t>Η σταθερά γινομένου των ιόντων του νερού έχει πάντα τιμή ίση με 10</t>
    </r>
    <r>
      <rPr>
        <vertAlign val="superscript"/>
        <sz val="12"/>
        <color theme="1"/>
        <rFont val="Times New Roman"/>
        <family val="1"/>
        <charset val="161"/>
      </rPr>
      <t>-14</t>
    </r>
    <r>
      <rPr>
        <sz val="12"/>
        <color theme="1"/>
        <rFont val="Times New Roman"/>
        <family val="1"/>
        <charset val="161"/>
      </rPr>
      <t>.</t>
    </r>
  </si>
  <si>
    <r>
      <t>Για να εξουδετερωθούν 2L δ/τος ΝΗ</t>
    </r>
    <r>
      <rPr>
        <vertAlign val="subscript"/>
        <sz val="12"/>
        <color theme="1"/>
        <rFont val="Times New Roman"/>
        <family val="1"/>
        <charset val="161"/>
      </rPr>
      <t>3</t>
    </r>
    <r>
      <rPr>
        <sz val="12"/>
        <color theme="1"/>
        <rFont val="Times New Roman"/>
        <family val="1"/>
        <charset val="161"/>
      </rPr>
      <t xml:space="preserve"> 0,1Μ και 2L δ/τος ΝαΟΗ 0,1Μ απαιτούν ίση ποσότητα HCl .</t>
    </r>
  </si>
  <si>
    <t>Ισοδύναμο σημείο είναι το σημείο της ογκομέτρησης όπου έχει αντιδράσει πλήρως η ουσία (στοιχειομετρικά) με ορισμένη ποσότητα του πρότυπου διαλύματος.</t>
  </si>
  <si>
    <t>Διάλυμα που περιέχει σε ίσες συγκεντρώσεις HCl και ΚCl είναι ρυθμιστικό.</t>
  </si>
  <si>
    <t>Το ΗΒr είναι πιο ισχυρό από το ΗΙ. Δίνεται Ζ(Βr)=35, Ζ(I)=53</t>
  </si>
  <si>
    <t>Υδατικό διάλυμα βάσης Α 0,1Μ παρουσιάζει βαθμό ιοντισμού α=0,08, ενώ υδατικό δ/μα βάσης Β 0,01M παρουσιάζει βαθμό ιοντισμού α=0,1. Η Β είναι ισχυρότερη βάση από την Α. (Τα διαλύματα αναφέρονται στην ίδια θερμοκρασία)</t>
  </si>
  <si>
    <r>
      <t>Διάλυμα NaΟΗ συγκέντρωσης 10</t>
    </r>
    <r>
      <rPr>
        <vertAlign val="superscript"/>
        <sz val="12"/>
        <color theme="1"/>
        <rFont val="Times New Roman"/>
        <family val="1"/>
        <charset val="161"/>
      </rPr>
      <t>-7</t>
    </r>
    <r>
      <rPr>
        <sz val="12"/>
        <color theme="1"/>
        <rFont val="Times New Roman"/>
        <family val="1"/>
        <charset val="161"/>
      </rPr>
      <t>Μ έχει pH=7, στους 25 °C.</t>
    </r>
  </si>
  <si>
    <r>
      <t>Από την ανάμιξη 100ml διαλύματος CH</t>
    </r>
    <r>
      <rPr>
        <vertAlign val="subscript"/>
        <sz val="12"/>
        <color theme="1"/>
        <rFont val="Times New Roman"/>
        <family val="1"/>
        <charset val="161"/>
      </rPr>
      <t>3</t>
    </r>
    <r>
      <rPr>
        <sz val="12"/>
        <color theme="1"/>
        <rFont val="Times New Roman"/>
        <family val="1"/>
        <charset val="161"/>
      </rPr>
      <t xml:space="preserve">COONa 0,1Μ με 100ml διαλύματος HCl 0,1Μ προκύπτει ρυθμιστικό διάλυμα. </t>
    </r>
  </si>
  <si>
    <t>Η ενέργεια ενός φωτονίου είναι ανάλογη του μήκους κύματός του.</t>
  </si>
  <si>
    <t>Όσο το ηλεκτρόνιο του ατόμου του Η απομακρύνεται από τον πυρήνα, τόσο μεγαλώνει η ενέργειά του.</t>
  </si>
  <si>
    <t xml:space="preserve"> Το ηλεκτρόνιο του ατόμου του Η μπορεί να απορροφήσει οποιοδήποτε ποσό ενέργειας.</t>
  </si>
  <si>
    <r>
      <t xml:space="preserve"> Η ενέργεια που απαιτείται για τη διέγερση του ηλεκτρονίου του Η από τη θεμελιώδη κατάσταση στη στιβάδα Μ είναι 2,18·10</t>
    </r>
    <r>
      <rPr>
        <vertAlign val="superscript"/>
        <sz val="12"/>
        <color theme="1"/>
        <rFont val="Times New Roman"/>
        <family val="1"/>
        <charset val="161"/>
      </rPr>
      <t>-18</t>
    </r>
    <r>
      <rPr>
        <i/>
        <sz val="12"/>
        <color rgb="FF000000"/>
        <rFont val="Times New Roman"/>
        <family val="1"/>
        <charset val="161"/>
      </rPr>
      <t>·</t>
    </r>
    <r>
      <rPr>
        <sz val="12"/>
        <color rgb="FF000000"/>
        <rFont val="Times New Roman"/>
        <family val="1"/>
        <charset val="161"/>
      </rPr>
      <t>(1/3</t>
    </r>
    <r>
      <rPr>
        <vertAlign val="superscript"/>
        <sz val="12"/>
        <color rgb="FF000000"/>
        <rFont val="Times New Roman"/>
        <family val="1"/>
        <charset val="161"/>
      </rPr>
      <t>2</t>
    </r>
    <r>
      <rPr>
        <sz val="12"/>
        <color rgb="FF000000"/>
        <rFont val="Times New Roman"/>
        <family val="1"/>
        <charset val="161"/>
      </rPr>
      <t>) J.</t>
    </r>
  </si>
  <si>
    <t>Τα τροχιακά με τον ίδιο κύριο κβαντικό αριθμό n συγκροτούν μια υποστιβάδα.</t>
  </si>
  <si>
    <r>
      <t>Σε κάθε τιμή του μαγνητικού κβαντικού αριθμού (m</t>
    </r>
    <r>
      <rPr>
        <vertAlign val="subscript"/>
        <sz val="12"/>
        <color theme="1"/>
        <rFont val="Times New Roman"/>
        <family val="1"/>
        <charset val="161"/>
      </rPr>
      <t>ℓ</t>
    </r>
    <r>
      <rPr>
        <sz val="12"/>
        <color theme="1"/>
        <rFont val="Times New Roman"/>
        <family val="1"/>
        <charset val="161"/>
      </rPr>
      <t>) αντιστοιχούν δύο τροχιακά.</t>
    </r>
  </si>
  <si>
    <t>Ο δευτερεύων ή αζιμουθιακός κβαντικός αριθμός καθορίζει τον προσανατολισμό του ηλεκτρονιακού νέφους.</t>
  </si>
  <si>
    <t>Στα πολυηλεκτρονικά άτομα οι ενεργειακές στάθμες των υποστιβάδων της ίδιας στιβάδας ταυτίζονται.</t>
  </si>
  <si>
    <t>Ο κβαντικός αριθμός του spin (ms) συμμετέχει στη διαμόρφωση της τιμής της ενέργειας του ηλεκτρονίου.</t>
  </si>
  <si>
    <t xml:space="preserve">Το τροχιακό 1s και το τροχιακό 2s έχουν ίδιο σχήμα και ίδια ενέργεια. </t>
  </si>
  <si>
    <t>Ο αριθμός των ηλεκτρονίων της εξωτερικής στιβάδας ενός στοιχείου καθορίζει τον αριθμό της περιόδου, στην οποία ανήκει το στοιχείο.</t>
  </si>
  <si>
    <t xml:space="preserve">Ο κβαντικός αριθμός του spin δεν συμμετέχει στη διαμόρφωση της τιμής της ενέργειας του ηλεκτρονίου, ούτε στον καθορισμό του τροχιακού. </t>
  </si>
  <si>
    <r>
      <t xml:space="preserve">Ατομικά τροχιακά που έχουν τους ίδιους κβαντικούς αριθμούς n και </t>
    </r>
    <r>
      <rPr>
        <sz val="12"/>
        <color theme="1"/>
        <rFont val="Gigi"/>
      </rPr>
      <t>l</t>
    </r>
    <r>
      <rPr>
        <sz val="12"/>
        <color theme="1"/>
        <rFont val="Times New Roman"/>
        <family val="1"/>
        <charset val="161"/>
      </rPr>
      <t xml:space="preserve"> ανήκουν στην ίδια υποστιβάδα ή υποφλοιό.</t>
    </r>
  </si>
  <si>
    <t>Σύμφωνα με την απαγορευτική αρχή του Pauli είναι αδύνατο να υπάρχουν στο ίδιο άτομο δύο ηλεκτρόνια με ίδια τετράδα κβαντικών αριθμών.</t>
  </si>
  <si>
    <t xml:space="preserve">Σε μια ομάδα του περιοδικού πίνακα η ατομική ακτίνα ελαττώνεται καθώς προχωρούμε από πάνω προς τα κάτω. </t>
  </si>
  <si>
    <r>
      <t>Το ανιόν Α− έχει ηλεκτρονιακή δομή 1s</t>
    </r>
    <r>
      <rPr>
        <vertAlign val="superscript"/>
        <sz val="12"/>
        <color theme="1"/>
        <rFont val="Times New Roman"/>
        <family val="1"/>
        <charset val="161"/>
      </rPr>
      <t>2</t>
    </r>
    <r>
      <rPr>
        <sz val="12"/>
        <color theme="1"/>
        <rFont val="Times New Roman"/>
        <family val="1"/>
        <charset val="161"/>
      </rPr>
      <t>2s</t>
    </r>
    <r>
      <rPr>
        <vertAlign val="superscript"/>
        <sz val="12"/>
        <color theme="1"/>
        <rFont val="Times New Roman"/>
        <family val="1"/>
        <charset val="161"/>
      </rPr>
      <t>2</t>
    </r>
    <r>
      <rPr>
        <sz val="12"/>
        <color theme="1"/>
        <rFont val="Times New Roman"/>
        <family val="1"/>
        <charset val="161"/>
      </rPr>
      <t>2p</t>
    </r>
    <r>
      <rPr>
        <vertAlign val="superscript"/>
        <sz val="12"/>
        <color theme="1"/>
        <rFont val="Times New Roman"/>
        <family val="1"/>
        <charset val="161"/>
      </rPr>
      <t>6</t>
    </r>
    <r>
      <rPr>
        <sz val="12"/>
        <color theme="1"/>
        <rFont val="Times New Roman"/>
        <family val="1"/>
        <charset val="161"/>
      </rPr>
      <t>. Το στοιχείο Α ανήκει στην ομάδα των ευγενών αερίων.</t>
    </r>
  </si>
  <si>
    <t>Ένα χημικό στοιχείο ανήκει στον τομέα s, όταν είναι συμπληρωμένες όλες οι s υποστιβάδες του.</t>
  </si>
  <si>
    <t>Στοιχεία μετάπτωσης είναι τα στοιχεία που καταλαμβάνουν τον τομέα d του περιοδικού πίνακα.</t>
  </si>
  <si>
    <r>
      <t xml:space="preserve">Το </t>
    </r>
    <r>
      <rPr>
        <vertAlign val="subscript"/>
        <sz val="12"/>
        <color theme="1"/>
        <rFont val="Times New Roman"/>
        <family val="1"/>
        <charset val="161"/>
      </rPr>
      <t>24</t>
    </r>
    <r>
      <rPr>
        <sz val="12"/>
        <color theme="1"/>
        <rFont val="Times New Roman"/>
        <family val="1"/>
        <charset val="161"/>
      </rPr>
      <t>Cr  ανήκει στον τομέα d του Περιοδικού Πίνακα και έχει 4 μονήρη ηλεκτρόνια στην πιο σταθερή του κατάσταση.</t>
    </r>
  </si>
  <si>
    <t>H ενέργεια του πρώτου ιοντισμού έχει μεγαλύτερη τιμή από την τιμή της ενέργειας του δεύτερου ιοντισμού.</t>
  </si>
  <si>
    <t>Kατά μήκος μιας περιόδου η ατομική ακτίνα αυξάνεται από τα αριστερά προς τα δεξιά.</t>
  </si>
  <si>
    <r>
      <t xml:space="preserve">Η ενέργεια πρώτου ιοντισμού του </t>
    </r>
    <r>
      <rPr>
        <vertAlign val="subscript"/>
        <sz val="12"/>
        <color theme="1"/>
        <rFont val="Times New Roman"/>
        <family val="1"/>
        <charset val="161"/>
      </rPr>
      <t>11</t>
    </r>
    <r>
      <rPr>
        <sz val="12"/>
        <color theme="1"/>
        <rFont val="Times New Roman"/>
        <family val="1"/>
        <charset val="161"/>
      </rPr>
      <t xml:space="preserve">Na είναι μεγαλύτερη από την ενέργεια πρώτου ιοντισμού του </t>
    </r>
    <r>
      <rPr>
        <vertAlign val="subscript"/>
        <sz val="12"/>
        <color theme="1"/>
        <rFont val="Times New Roman"/>
        <family val="1"/>
        <charset val="161"/>
      </rPr>
      <t>19</t>
    </r>
    <r>
      <rPr>
        <sz val="12"/>
        <color theme="1"/>
        <rFont val="Times New Roman"/>
        <family val="1"/>
        <charset val="161"/>
      </rPr>
      <t>K.</t>
    </r>
  </si>
  <si>
    <t>Τα μέταλλα έχουν σχετικά υψηλές τιμές ενέργειας ιοντισμού.</t>
  </si>
  <si>
    <r>
      <t xml:space="preserve">Από τα στοιχεία </t>
    </r>
    <r>
      <rPr>
        <vertAlign val="subscript"/>
        <sz val="12"/>
        <color theme="1"/>
        <rFont val="Times New Roman"/>
        <family val="1"/>
        <charset val="161"/>
      </rPr>
      <t>17</t>
    </r>
    <r>
      <rPr>
        <sz val="12"/>
        <color theme="1"/>
        <rFont val="Times New Roman"/>
        <family val="1"/>
        <charset val="161"/>
      </rPr>
      <t xml:space="preserve">Cℓ και </t>
    </r>
    <r>
      <rPr>
        <vertAlign val="subscript"/>
        <sz val="12"/>
        <color theme="1"/>
        <rFont val="Times New Roman"/>
        <family val="1"/>
        <charset val="161"/>
      </rPr>
      <t>35</t>
    </r>
    <r>
      <rPr>
        <sz val="12"/>
        <color theme="1"/>
        <rFont val="Times New Roman"/>
        <family val="1"/>
        <charset val="161"/>
      </rPr>
      <t xml:space="preserve">Br που ανήκουν στην ίδια ομάδα του περιοδικού πίνακα, το </t>
    </r>
    <r>
      <rPr>
        <vertAlign val="subscript"/>
        <sz val="12"/>
        <color theme="1"/>
        <rFont val="Times New Roman"/>
        <family val="1"/>
        <charset val="161"/>
      </rPr>
      <t>17</t>
    </r>
    <r>
      <rPr>
        <sz val="12"/>
        <color theme="1"/>
        <rFont val="Times New Roman"/>
        <family val="1"/>
        <charset val="161"/>
      </rPr>
      <t>Cℓ έχει τη μικρότερη ατομική ακτίνα</t>
    </r>
  </si>
  <si>
    <r>
      <t>Σε μια περίοδο του περιοδικού πίνακα η ενέργεια πρώτου ιοντισμού (Εi</t>
    </r>
    <r>
      <rPr>
        <vertAlign val="subscript"/>
        <sz val="12"/>
        <color theme="1"/>
        <rFont val="Times New Roman"/>
        <family val="1"/>
        <charset val="161"/>
      </rPr>
      <t>1</t>
    </r>
    <r>
      <rPr>
        <sz val="12"/>
        <color theme="1"/>
        <rFont val="Times New Roman"/>
        <family val="1"/>
        <charset val="161"/>
      </rPr>
      <t xml:space="preserve">) μειώνεται με την αύξηση του ατομικού αριθμού δηλαδή από αριστερά προς τα δεξιά. </t>
    </r>
  </si>
  <si>
    <r>
      <t>To υψηλό σημείο ζέσεως του νερού, H</t>
    </r>
    <r>
      <rPr>
        <vertAlign val="subscript"/>
        <sz val="6.6"/>
        <color rgb="FF000000"/>
        <rFont val="Calibri"/>
        <family val="2"/>
        <charset val="161"/>
        <scheme val="minor"/>
      </rPr>
      <t>2</t>
    </r>
    <r>
      <rPr>
        <sz val="11"/>
        <color rgb="FF000000"/>
        <rFont val="Calibri"/>
        <family val="2"/>
        <charset val="161"/>
        <scheme val="minor"/>
      </rPr>
      <t>O οφείλεται στη μεγάλη ηλεκτραρνητικότητα του Η,  που κάνει γέφυρες υδρογόνου.</t>
    </r>
  </si>
  <si>
    <t>Σε κλειστό δοχείο επικρατεί δυναμική ισορροπία μεταξύ υγρού Η2Ο και των ατμών του. Αν μειώσουμε τον όγκο του δοχείου, υπο σταθερή θερμοκρασία, η πίεση στο δοχείο  θα επανέλθει στην αρχική της τιμή, μετά από κάποιο διάστημα.</t>
  </si>
  <si>
    <t>Σε αέριο μίγμα ΗCl και ΗΒr εμφανίζονται δυνάμεις διασποράς.</t>
  </si>
  <si>
    <t>ΑΠΟΤΕΛΕΣΜΑ</t>
  </si>
  <si>
    <t>O νόμος Lavoisier- Laplace είναι συνέπεια του θεωρήματος διατήρησης της ενέργειας</t>
  </si>
</sst>
</file>

<file path=xl/styles.xml><?xml version="1.0" encoding="utf-8"?>
<styleSheet xmlns="http://schemas.openxmlformats.org/spreadsheetml/2006/main">
  <numFmts count="1">
    <numFmt numFmtId="168" formatCode="0.0%"/>
  </numFmts>
  <fonts count="38">
    <font>
      <sz val="11"/>
      <color theme="1"/>
      <name val="Calibri"/>
      <family val="2"/>
      <charset val="161"/>
      <scheme val="minor"/>
    </font>
    <font>
      <sz val="12"/>
      <color theme="1"/>
      <name val="Times New Roman"/>
      <family val="1"/>
      <charset val="161"/>
    </font>
    <font>
      <sz val="12"/>
      <color rgb="FF000000"/>
      <name val="Times New Roman"/>
      <family val="1"/>
      <charset val="161"/>
    </font>
    <font>
      <i/>
      <sz val="12"/>
      <color rgb="FF000000"/>
      <name val="Times New Roman"/>
      <family val="1"/>
      <charset val="161"/>
    </font>
    <font>
      <vertAlign val="superscript"/>
      <sz val="12"/>
      <color theme="1"/>
      <name val="Times New Roman"/>
      <family val="1"/>
      <charset val="161"/>
    </font>
    <font>
      <vertAlign val="superscript"/>
      <sz val="12"/>
      <color rgb="FF000000"/>
      <name val="Times New Roman"/>
      <family val="1"/>
      <charset val="161"/>
    </font>
    <font>
      <vertAlign val="subscript"/>
      <sz val="12"/>
      <color theme="1"/>
      <name val="Times New Roman"/>
      <family val="1"/>
      <charset val="161"/>
    </font>
    <font>
      <sz val="12"/>
      <color theme="1"/>
      <name val="Gigi"/>
    </font>
    <font>
      <vertAlign val="subscript"/>
      <sz val="12"/>
      <color rgb="FF000000"/>
      <name val="Times New Roman"/>
      <family val="1"/>
      <charset val="161"/>
    </font>
    <font>
      <sz val="12"/>
      <color theme="1"/>
      <name val="Wingdings"/>
      <charset val="2"/>
    </font>
    <font>
      <sz val="10"/>
      <color rgb="FF000000"/>
      <name val="Arial"/>
      <family val="2"/>
      <charset val="161"/>
    </font>
    <font>
      <sz val="11"/>
      <color theme="1"/>
      <name val="Calibri"/>
      <family val="2"/>
      <charset val="161"/>
    </font>
    <font>
      <sz val="9"/>
      <color theme="1"/>
      <name val="Calibri"/>
      <family val="2"/>
      <charset val="161"/>
      <scheme val="minor"/>
    </font>
    <font>
      <sz val="9"/>
      <color theme="1"/>
      <name val="Calibri"/>
      <family val="2"/>
      <charset val="161"/>
    </font>
    <font>
      <sz val="12"/>
      <color theme="1"/>
      <name val="Arial"/>
      <family val="2"/>
      <charset val="161"/>
    </font>
    <font>
      <sz val="12"/>
      <color theme="1"/>
      <name val="Calibri"/>
      <family val="2"/>
      <charset val="161"/>
    </font>
    <font>
      <sz val="8"/>
      <color theme="1"/>
      <name val="Times New Roman"/>
      <family val="1"/>
      <charset val="161"/>
    </font>
    <font>
      <sz val="12"/>
      <color rgb="FF000000"/>
      <name val="Calibri"/>
      <family val="2"/>
      <charset val="161"/>
    </font>
    <font>
      <sz val="10"/>
      <color rgb="FF000000"/>
      <name val="Times New Roman"/>
      <family val="1"/>
      <charset val="161"/>
    </font>
    <font>
      <sz val="10"/>
      <color theme="1"/>
      <name val="Times New Roman"/>
      <family val="1"/>
      <charset val="161"/>
    </font>
    <font>
      <sz val="11"/>
      <color rgb="FF000000"/>
      <name val="Calibri"/>
      <family val="2"/>
      <charset val="161"/>
      <scheme val="minor"/>
    </font>
    <font>
      <vertAlign val="subscript"/>
      <sz val="6.6"/>
      <color rgb="FF000000"/>
      <name val="Calibri"/>
      <family val="2"/>
      <charset val="161"/>
      <scheme val="minor"/>
    </font>
    <font>
      <vertAlign val="subscript"/>
      <sz val="10"/>
      <color rgb="FF000000"/>
      <name val="Calibri"/>
      <family val="2"/>
      <charset val="161"/>
      <scheme val="minor"/>
    </font>
    <font>
      <sz val="9"/>
      <color rgb="FF000000"/>
      <name val="Calibri"/>
      <family val="2"/>
      <charset val="161"/>
      <scheme val="minor"/>
    </font>
    <font>
      <vertAlign val="subscript"/>
      <sz val="6.6"/>
      <color rgb="FF000000"/>
      <name val="Times New Roman"/>
      <family val="1"/>
      <charset val="161"/>
    </font>
    <font>
      <vertAlign val="subscript"/>
      <sz val="10"/>
      <color rgb="FF000000"/>
      <name val="Times New Roman"/>
      <family val="1"/>
      <charset val="161"/>
    </font>
    <font>
      <vertAlign val="subscript"/>
      <sz val="11"/>
      <color rgb="FF000000"/>
      <name val="Times New Roman"/>
      <family val="1"/>
      <charset val="161"/>
    </font>
    <font>
      <sz val="12"/>
      <color rgb="FF000000"/>
      <name val="Arial"/>
      <family val="2"/>
      <charset val="161"/>
    </font>
    <font>
      <sz val="11"/>
      <color rgb="FF000000"/>
      <name val="Times New Roman"/>
      <family val="1"/>
      <charset val="161"/>
    </font>
    <font>
      <sz val="9"/>
      <color rgb="FF000000"/>
      <name val="Times New Roman"/>
      <family val="1"/>
      <charset val="161"/>
    </font>
    <font>
      <sz val="12"/>
      <color rgb="FF000000"/>
      <name val="Cambria"/>
      <family val="1"/>
      <charset val="161"/>
    </font>
    <font>
      <vertAlign val="superscript"/>
      <sz val="11"/>
      <color theme="1"/>
      <name val="Calibri"/>
      <family val="2"/>
      <charset val="161"/>
      <scheme val="minor"/>
    </font>
    <font>
      <b/>
      <sz val="11"/>
      <color theme="1"/>
      <name val="Calibri"/>
      <family val="2"/>
      <charset val="161"/>
      <scheme val="minor"/>
    </font>
    <font>
      <sz val="10"/>
      <color rgb="FF000000"/>
      <name val="Calibri"/>
      <family val="2"/>
      <charset val="161"/>
      <scheme val="minor"/>
    </font>
    <font>
      <vertAlign val="subscript"/>
      <sz val="11"/>
      <color rgb="FF000000"/>
      <name val="Calibri"/>
      <family val="2"/>
      <charset val="161"/>
      <scheme val="minor"/>
    </font>
    <font>
      <sz val="11"/>
      <name val="Calibri"/>
      <family val="2"/>
      <charset val="161"/>
      <scheme val="minor"/>
    </font>
    <font>
      <vertAlign val="subscript"/>
      <sz val="11"/>
      <name val="Calibri"/>
      <family val="2"/>
      <charset val="161"/>
      <scheme val="minor"/>
    </font>
    <font>
      <sz val="8"/>
      <color theme="1"/>
      <name val="Calibri"/>
      <family val="2"/>
      <charset val="161"/>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1" fillId="0" borderId="0" xfId="0" applyFont="1" applyAlignment="1">
      <alignment horizontal="left" wrapText="1"/>
    </xf>
    <xf numFmtId="0" fontId="2" fillId="0" borderId="0" xfId="0" applyFont="1" applyAlignment="1">
      <alignment horizontal="left" wrapText="1"/>
    </xf>
    <xf numFmtId="0" fontId="0" fillId="0" borderId="0" xfId="0" applyAlignment="1">
      <alignment wrapText="1"/>
    </xf>
    <xf numFmtId="0" fontId="1" fillId="0" borderId="0" xfId="0" applyFont="1" applyAlignment="1">
      <alignment wrapText="1"/>
    </xf>
    <xf numFmtId="0" fontId="2"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 fillId="0" borderId="0" xfId="0" applyFont="1"/>
    <xf numFmtId="0" fontId="2" fillId="0" borderId="0" xfId="0" applyFont="1" applyAlignment="1">
      <alignment horizontal="justify"/>
    </xf>
    <xf numFmtId="0" fontId="0" fillId="0" borderId="0" xfId="0" applyAlignment="1">
      <alignment vertical="top"/>
    </xf>
    <xf numFmtId="0" fontId="0" fillId="0" borderId="0" xfId="0" applyAlignment="1">
      <alignment vertical="center" wrapText="1"/>
    </xf>
    <xf numFmtId="0" fontId="0" fillId="0" borderId="0" xfId="0" applyAlignment="1">
      <alignment horizontal="center" vertical="center"/>
    </xf>
    <xf numFmtId="0" fontId="20" fillId="0" borderId="0" xfId="0" applyFont="1"/>
    <xf numFmtId="0" fontId="35" fillId="0" borderId="0" xfId="0" applyFont="1"/>
    <xf numFmtId="0" fontId="35" fillId="0" borderId="0" xfId="0" applyFont="1" applyAlignment="1">
      <alignment wrapText="1"/>
    </xf>
    <xf numFmtId="0" fontId="0" fillId="0" borderId="0" xfId="0" applyAlignment="1">
      <alignment vertical="top" wrapText="1"/>
    </xf>
    <xf numFmtId="0" fontId="1" fillId="0" borderId="0" xfId="0" applyFont="1" applyAlignment="1">
      <alignment vertical="center" wrapText="1"/>
    </xf>
    <xf numFmtId="0" fontId="1" fillId="0" borderId="0" xfId="0" applyFont="1" applyAlignment="1">
      <alignment horizontal="justify" vertical="center" wrapText="1"/>
    </xf>
    <xf numFmtId="0" fontId="0" fillId="0" borderId="0" xfId="0" applyNumberFormat="1" applyAlignment="1">
      <alignment vertical="center" wrapText="1"/>
    </xf>
    <xf numFmtId="0" fontId="2"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justify" vertical="center"/>
    </xf>
    <xf numFmtId="0" fontId="0" fillId="0" borderId="0" xfId="0" applyAlignment="1">
      <alignment horizontal="right" vertical="center"/>
    </xf>
    <xf numFmtId="0" fontId="1"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center" wrapText="1"/>
    </xf>
    <xf numFmtId="0" fontId="37" fillId="0" borderId="0" xfId="0" applyFont="1" applyAlignment="1">
      <alignment horizontal="center" vertical="center"/>
    </xf>
    <xf numFmtId="168" fontId="32" fillId="0" borderId="0" xfId="0" applyNumberFormat="1" applyFont="1" applyAlignment="1">
      <alignment horizontal="center" vertical="center"/>
    </xf>
    <xf numFmtId="0" fontId="0" fillId="0" borderId="0" xfId="0" applyAlignment="1" applyProtection="1">
      <alignment horizontal="center" vertical="center"/>
      <protection hidden="1"/>
    </xf>
    <xf numFmtId="168" fontId="32" fillId="0" borderId="0" xfId="0" applyNumberFormat="1" applyFont="1" applyAlignment="1" applyProtection="1">
      <alignment horizontal="center" vertical="center"/>
      <protection hidden="1"/>
    </xf>
    <xf numFmtId="0" fontId="0" fillId="0" borderId="0" xfId="0" applyAlignment="1" applyProtection="1">
      <alignment horizontal="center" vertical="center"/>
      <protection locked="0"/>
    </xf>
    <xf numFmtId="0" fontId="12" fillId="0" borderId="0" xfId="0" applyFont="1" applyAlignment="1" applyProtection="1">
      <alignment horizontal="center" vertical="center"/>
      <protection locked="0"/>
    </xf>
  </cellXfs>
  <cellStyles count="1">
    <cellStyle name="Normal" xfId="0" builtinId="0"/>
  </cellStyles>
  <dxfs count="16">
    <dxf>
      <font>
        <color rgb="FF00B050"/>
      </font>
      <fill>
        <patternFill>
          <bgColor theme="6" tint="0.39994506668294322"/>
        </patternFill>
      </fill>
      <border>
        <vertical/>
        <horizontal/>
      </border>
    </dxf>
    <dxf>
      <font>
        <condense val="0"/>
        <extend val="0"/>
        <color rgb="FF9C0006"/>
      </font>
      <fill>
        <patternFill>
          <bgColor rgb="FFFFC7CE"/>
        </patternFill>
      </fill>
    </dxf>
    <dxf>
      <font>
        <color rgb="FF00B050"/>
      </font>
      <fill>
        <patternFill>
          <bgColor theme="6" tint="0.39994506668294322"/>
        </patternFill>
      </fill>
      <border>
        <vertical/>
        <horizontal/>
      </border>
    </dxf>
    <dxf>
      <font>
        <condense val="0"/>
        <extend val="0"/>
        <color rgb="FF9C0006"/>
      </font>
      <fill>
        <patternFill>
          <bgColor rgb="FFFFC7CE"/>
        </patternFill>
      </fill>
    </dxf>
    <dxf>
      <font>
        <color rgb="FF00B050"/>
      </font>
      <fill>
        <patternFill>
          <bgColor theme="6" tint="0.39994506668294322"/>
        </patternFill>
      </fill>
      <border>
        <vertical/>
        <horizontal/>
      </border>
    </dxf>
    <dxf>
      <font>
        <condense val="0"/>
        <extend val="0"/>
        <color rgb="FF9C0006"/>
      </font>
      <fill>
        <patternFill>
          <bgColor rgb="FFFFC7CE"/>
        </patternFill>
      </fill>
    </dxf>
    <dxf>
      <font>
        <color rgb="FF00B050"/>
      </font>
      <fill>
        <patternFill>
          <bgColor theme="6" tint="0.39994506668294322"/>
        </patternFill>
      </fill>
      <border>
        <vertical/>
        <horizontal/>
      </border>
    </dxf>
    <dxf>
      <font>
        <condense val="0"/>
        <extend val="0"/>
        <color rgb="FF9C0006"/>
      </font>
      <fill>
        <patternFill>
          <bgColor rgb="FFFFC7CE"/>
        </patternFill>
      </fill>
    </dxf>
    <dxf>
      <font>
        <color rgb="FF00B050"/>
      </font>
      <fill>
        <patternFill>
          <bgColor theme="6" tint="0.39994506668294322"/>
        </patternFill>
      </fill>
      <border>
        <vertical/>
        <horizontal/>
      </border>
    </dxf>
    <dxf>
      <font>
        <condense val="0"/>
        <extend val="0"/>
        <color rgb="FF9C0006"/>
      </font>
      <fill>
        <patternFill>
          <bgColor rgb="FFFFC7CE"/>
        </patternFill>
      </fill>
    </dxf>
    <dxf>
      <font>
        <color rgb="FF00B050"/>
      </font>
      <fill>
        <patternFill>
          <bgColor theme="6" tint="0.39994506668294322"/>
        </patternFill>
      </fill>
      <border>
        <vertical/>
        <horizontal/>
      </border>
    </dxf>
    <dxf>
      <font>
        <condense val="0"/>
        <extend val="0"/>
        <color rgb="FF9C0006"/>
      </font>
      <fill>
        <patternFill>
          <bgColor rgb="FFFFC7CE"/>
        </patternFill>
      </fill>
    </dxf>
    <dxf>
      <font>
        <color rgb="FF00B050"/>
      </font>
      <fill>
        <patternFill>
          <bgColor theme="6" tint="0.39994506668294322"/>
        </patternFill>
      </fill>
      <border>
        <vertical/>
        <horizontal/>
      </border>
    </dxf>
    <dxf>
      <font>
        <condense val="0"/>
        <extend val="0"/>
        <color rgb="FF9C0006"/>
      </font>
      <fill>
        <patternFill>
          <bgColor rgb="FFFFC7CE"/>
        </patternFill>
      </fill>
    </dxf>
    <dxf>
      <font>
        <color rgb="FF00B050"/>
      </font>
      <fill>
        <patternFill>
          <bgColor theme="6" tint="0.39994506668294322"/>
        </patternFill>
      </fill>
      <border>
        <vertical/>
        <horizontal/>
      </border>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3400425</xdr:colOff>
      <xdr:row>21</xdr:row>
      <xdr:rowOff>28576</xdr:rowOff>
    </xdr:from>
    <xdr:to>
      <xdr:col>0</xdr:col>
      <xdr:colOff>5142453</xdr:colOff>
      <xdr:row>21</xdr:row>
      <xdr:rowOff>1381126</xdr:rowOff>
    </xdr:to>
    <xdr:pic>
      <xdr:nvPicPr>
        <xdr:cNvPr id="205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3400425" y="7400926"/>
          <a:ext cx="1742028" cy="13525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4210050</xdr:colOff>
      <xdr:row>42</xdr:row>
      <xdr:rowOff>47625</xdr:rowOff>
    </xdr:from>
    <xdr:to>
      <xdr:col>0</xdr:col>
      <xdr:colOff>5114925</xdr:colOff>
      <xdr:row>42</xdr:row>
      <xdr:rowOff>789826</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4210050" y="13458825"/>
          <a:ext cx="904875" cy="742201"/>
        </a:xfrm>
        <a:prstGeom prst="rect">
          <a:avLst/>
        </a:prstGeom>
        <a:noFill/>
        <a:ln w="1">
          <a:noFill/>
          <a:miter lim="800000"/>
          <a:headEnd/>
          <a:tailEnd type="none" w="med" len="med"/>
        </a:ln>
        <a:effectLst/>
      </xdr:spPr>
    </xdr:pic>
    <xdr:clientData/>
  </xdr:twoCellAnchor>
  <xdr:twoCellAnchor editAs="oneCell">
    <xdr:from>
      <xdr:col>0</xdr:col>
      <xdr:colOff>4171949</xdr:colOff>
      <xdr:row>43</xdr:row>
      <xdr:rowOff>114299</xdr:rowOff>
    </xdr:from>
    <xdr:to>
      <xdr:col>0</xdr:col>
      <xdr:colOff>5581650</xdr:colOff>
      <xdr:row>43</xdr:row>
      <xdr:rowOff>1088010</xdr:rowOff>
    </xdr:to>
    <xdr:pic>
      <xdr:nvPicPr>
        <xdr:cNvPr id="1031"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4171949" y="14344649"/>
          <a:ext cx="1409701" cy="97371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209550</xdr:colOff>
      <xdr:row>20</xdr:row>
      <xdr:rowOff>114300</xdr:rowOff>
    </xdr:to>
    <xdr:sp macro="" textlink="">
      <xdr:nvSpPr>
        <xdr:cNvPr id="3073" name="AutoShape 1" descr="https://docs.google.com/drawings/u/0/d/sFfw-_ImPNzYW924N0Mb6LQ/image?w=22&amp;h=12&amp;rev=1&amp;ac=1&amp;parent=1it-sjIwDoEF70VoxB11gXSEW2MKQe5IA"/>
        <xdr:cNvSpPr>
          <a:spLocks noChangeAspect="1" noChangeArrowheads="1"/>
        </xdr:cNvSpPr>
      </xdr:nvSpPr>
      <xdr:spPr bwMode="auto">
        <a:xfrm>
          <a:off x="0" y="6600825"/>
          <a:ext cx="209550" cy="114300"/>
        </a:xfrm>
        <a:prstGeom prst="rect">
          <a:avLst/>
        </a:prstGeom>
        <a:noFill/>
      </xdr:spPr>
    </xdr:sp>
    <xdr:clientData/>
  </xdr:twoCellAnchor>
  <xdr:twoCellAnchor editAs="oneCell">
    <xdr:from>
      <xdr:col>0</xdr:col>
      <xdr:colOff>4029075</xdr:colOff>
      <xdr:row>27</xdr:row>
      <xdr:rowOff>19050</xdr:rowOff>
    </xdr:from>
    <xdr:to>
      <xdr:col>0</xdr:col>
      <xdr:colOff>4982930</xdr:colOff>
      <xdr:row>27</xdr:row>
      <xdr:rowOff>818140</xdr:rowOff>
    </xdr:to>
    <xdr:pic>
      <xdr:nvPicPr>
        <xdr:cNvPr id="3075" name="Picture 3"/>
        <xdr:cNvPicPr>
          <a:picLocks noChangeAspect="1" noChangeArrowheads="1"/>
        </xdr:cNvPicPr>
      </xdr:nvPicPr>
      <xdr:blipFill>
        <a:blip xmlns:r="http://schemas.openxmlformats.org/officeDocument/2006/relationships" r:embed="rId1" cstate="print">
          <a:lum contrast="-4000"/>
        </a:blip>
        <a:srcRect/>
        <a:stretch>
          <a:fillRect/>
        </a:stretch>
      </xdr:blipFill>
      <xdr:spPr bwMode="auto">
        <a:xfrm>
          <a:off x="4029075" y="12068175"/>
          <a:ext cx="953855" cy="799090"/>
        </a:xfrm>
        <a:prstGeom prst="rect">
          <a:avLst/>
        </a:prstGeom>
        <a:noFill/>
        <a:ln>
          <a:solidFill>
            <a:schemeClr val="tx1"/>
          </a:solidFill>
        </a:ln>
      </xdr:spPr>
    </xdr:pic>
    <xdr:clientData/>
  </xdr:twoCellAnchor>
  <xdr:twoCellAnchor editAs="oneCell">
    <xdr:from>
      <xdr:col>0</xdr:col>
      <xdr:colOff>0</xdr:colOff>
      <xdr:row>34</xdr:row>
      <xdr:rowOff>190499</xdr:rowOff>
    </xdr:from>
    <xdr:to>
      <xdr:col>0</xdr:col>
      <xdr:colOff>1838324</xdr:colOff>
      <xdr:row>44</xdr:row>
      <xdr:rowOff>123824</xdr:rowOff>
    </xdr:to>
    <xdr:sp macro="" textlink="">
      <xdr:nvSpPr>
        <xdr:cNvPr id="5148" name="AutoShape 28" descr="Επαναληπτική άσκηση στη χημική ισορροπία – ΦΡΟΝΤΙΣΤΗΡΙΑΚΟΣ ..."/>
        <xdr:cNvSpPr>
          <a:spLocks noChangeAspect="1" noChangeArrowheads="1"/>
        </xdr:cNvSpPr>
      </xdr:nvSpPr>
      <xdr:spPr bwMode="auto">
        <a:xfrm>
          <a:off x="0" y="15163799"/>
          <a:ext cx="1838324" cy="1838325"/>
        </a:xfrm>
        <a:prstGeom prst="rect">
          <a:avLst/>
        </a:prstGeom>
        <a:noFill/>
      </xdr:spPr>
    </xdr:sp>
    <xdr:clientData/>
  </xdr:twoCellAnchor>
  <xdr:twoCellAnchor editAs="oneCell">
    <xdr:from>
      <xdr:col>0</xdr:col>
      <xdr:colOff>3886201</xdr:colOff>
      <xdr:row>28</xdr:row>
      <xdr:rowOff>66676</xdr:rowOff>
    </xdr:from>
    <xdr:to>
      <xdr:col>0</xdr:col>
      <xdr:colOff>5229225</xdr:colOff>
      <xdr:row>28</xdr:row>
      <xdr:rowOff>969364</xdr:rowOff>
    </xdr:to>
    <xdr:pic>
      <xdr:nvPicPr>
        <xdr:cNvPr id="5150" name="Picture 30"/>
        <xdr:cNvPicPr>
          <a:picLocks noChangeAspect="1" noChangeArrowheads="1"/>
        </xdr:cNvPicPr>
      </xdr:nvPicPr>
      <xdr:blipFill>
        <a:blip xmlns:r="http://schemas.openxmlformats.org/officeDocument/2006/relationships" r:embed="rId2" cstate="print"/>
        <a:srcRect/>
        <a:stretch>
          <a:fillRect/>
        </a:stretch>
      </xdr:blipFill>
      <xdr:spPr bwMode="auto">
        <a:xfrm>
          <a:off x="3886201" y="13887451"/>
          <a:ext cx="1343024" cy="902688"/>
        </a:xfrm>
        <a:prstGeom prst="rect">
          <a:avLst/>
        </a:prstGeom>
        <a:noFill/>
      </xdr:spPr>
    </xdr:pic>
    <xdr:clientData/>
  </xdr:twoCellAnchor>
  <xdr:twoCellAnchor editAs="oneCell">
    <xdr:from>
      <xdr:col>0</xdr:col>
      <xdr:colOff>3886201</xdr:colOff>
      <xdr:row>29</xdr:row>
      <xdr:rowOff>28576</xdr:rowOff>
    </xdr:from>
    <xdr:to>
      <xdr:col>0</xdr:col>
      <xdr:colOff>5198233</xdr:colOff>
      <xdr:row>29</xdr:row>
      <xdr:rowOff>1038226</xdr:rowOff>
    </xdr:to>
    <xdr:pic>
      <xdr:nvPicPr>
        <xdr:cNvPr id="5152" name="Picture 32"/>
        <xdr:cNvPicPr>
          <a:picLocks noChangeAspect="1" noChangeArrowheads="1"/>
        </xdr:cNvPicPr>
      </xdr:nvPicPr>
      <xdr:blipFill>
        <a:blip xmlns:r="http://schemas.openxmlformats.org/officeDocument/2006/relationships" r:embed="rId3" cstate="print"/>
        <a:srcRect/>
        <a:stretch>
          <a:fillRect/>
        </a:stretch>
      </xdr:blipFill>
      <xdr:spPr bwMode="auto">
        <a:xfrm>
          <a:off x="3886201" y="14820901"/>
          <a:ext cx="1312032" cy="10096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3228975</xdr:colOff>
      <xdr:row>62</xdr:row>
      <xdr:rowOff>76199</xdr:rowOff>
    </xdr:from>
    <xdr:to>
      <xdr:col>0</xdr:col>
      <xdr:colOff>4352925</xdr:colOff>
      <xdr:row>62</xdr:row>
      <xdr:rowOff>838200</xdr:rowOff>
    </xdr:to>
    <xdr:pic>
      <xdr:nvPicPr>
        <xdr:cNvPr id="2049" name="Picture 1"/>
        <xdr:cNvPicPr>
          <a:picLocks noChangeAspect="1" noChangeArrowheads="1"/>
        </xdr:cNvPicPr>
      </xdr:nvPicPr>
      <xdr:blipFill>
        <a:blip xmlns:r="http://schemas.openxmlformats.org/officeDocument/2006/relationships" r:embed="rId1" cstate="print"/>
        <a:srcRect r="990" b="11379"/>
        <a:stretch>
          <a:fillRect/>
        </a:stretch>
      </xdr:blipFill>
      <xdr:spPr bwMode="auto">
        <a:xfrm>
          <a:off x="3228975" y="31670624"/>
          <a:ext cx="1123950" cy="762001"/>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H33"/>
  <sheetViews>
    <sheetView tabSelected="1" workbookViewId="0">
      <selection activeCell="E30" sqref="E30"/>
    </sheetView>
  </sheetViews>
  <sheetFormatPr defaultRowHeight="15"/>
  <cols>
    <col min="1" max="1" width="78.5703125" style="3" customWidth="1"/>
    <col min="2" max="2" width="9.42578125" style="12" customWidth="1"/>
    <col min="3" max="3" width="0" style="12" hidden="1" customWidth="1"/>
    <col min="4" max="4" width="9.140625" style="12"/>
    <col min="5" max="5" width="35.28515625" style="11" customWidth="1"/>
    <col min="7" max="8" width="0" hidden="1" customWidth="1"/>
  </cols>
  <sheetData>
    <row r="1" spans="1:8">
      <c r="B1" s="12" t="s">
        <v>154</v>
      </c>
    </row>
    <row r="2" spans="1:8" ht="30">
      <c r="A2" s="6" t="s">
        <v>96</v>
      </c>
      <c r="C2" s="12" t="s">
        <v>153</v>
      </c>
      <c r="D2" s="29" t="str">
        <f t="shared" ref="D2:D32" si="0">IF(B2=C2,"ΣΩΣΤΟ","ΛΑΘΟΣ")</f>
        <v>ΛΑΘΟΣ</v>
      </c>
      <c r="G2">
        <f>IF(B2=C2,1,0)</f>
        <v>0</v>
      </c>
      <c r="H2" t="s">
        <v>152</v>
      </c>
    </row>
    <row r="3" spans="1:8">
      <c r="A3" s="6" t="s">
        <v>101</v>
      </c>
      <c r="C3" s="12" t="s">
        <v>152</v>
      </c>
      <c r="D3" s="29" t="str">
        <f t="shared" si="0"/>
        <v>ΛΑΘΟΣ</v>
      </c>
      <c r="G3">
        <f t="shared" ref="G3:G59" si="1">IF(B3=C3,1,0)</f>
        <v>0</v>
      </c>
      <c r="H3" t="s">
        <v>153</v>
      </c>
    </row>
    <row r="4" spans="1:8" ht="45">
      <c r="A4" s="6" t="s">
        <v>97</v>
      </c>
      <c r="C4" s="12" t="s">
        <v>153</v>
      </c>
      <c r="D4" s="29" t="str">
        <f t="shared" si="0"/>
        <v>ΛΑΘΟΣ</v>
      </c>
      <c r="G4">
        <f t="shared" si="1"/>
        <v>0</v>
      </c>
    </row>
    <row r="5" spans="1:8" ht="34.5" customHeight="1">
      <c r="A5" s="26" t="s">
        <v>103</v>
      </c>
      <c r="C5" s="12" t="s">
        <v>153</v>
      </c>
      <c r="D5" s="29" t="str">
        <f t="shared" si="0"/>
        <v>ΛΑΘΟΣ</v>
      </c>
      <c r="E5" s="11" t="str">
        <f>IF(B5="Σ","Προσοχή! Μπορεί να έχουν διαφορετική θερμοκρασία."," ")</f>
        <v xml:space="preserve"> </v>
      </c>
      <c r="G5">
        <f t="shared" si="1"/>
        <v>0</v>
      </c>
    </row>
    <row r="6" spans="1:8" ht="45">
      <c r="A6" s="3" t="s">
        <v>165</v>
      </c>
      <c r="C6" s="12" t="s">
        <v>152</v>
      </c>
      <c r="D6" s="29" t="str">
        <f t="shared" si="0"/>
        <v>ΛΑΘΟΣ</v>
      </c>
      <c r="G6">
        <f t="shared" si="1"/>
        <v>0</v>
      </c>
    </row>
    <row r="7" spans="1:8" ht="30">
      <c r="A7" s="6" t="s">
        <v>169</v>
      </c>
      <c r="C7" s="12" t="s">
        <v>152</v>
      </c>
      <c r="D7" s="29" t="str">
        <f t="shared" si="0"/>
        <v>ΛΑΘΟΣ</v>
      </c>
      <c r="G7">
        <f t="shared" si="1"/>
        <v>0</v>
      </c>
    </row>
    <row r="8" spans="1:8" ht="30">
      <c r="A8" s="6" t="s">
        <v>107</v>
      </c>
      <c r="C8" s="12" t="s">
        <v>153</v>
      </c>
      <c r="D8" s="29" t="str">
        <f t="shared" si="0"/>
        <v>ΛΑΘΟΣ</v>
      </c>
      <c r="E8" s="11" t="str">
        <f>IF(B8="Σ","Προσοχή! Η συμμετρία του μορίο το καθιστά μη πολικό."," ")</f>
        <v xml:space="preserve"> </v>
      </c>
      <c r="G8">
        <f t="shared" si="1"/>
        <v>0</v>
      </c>
    </row>
    <row r="9" spans="1:8" ht="33">
      <c r="A9" s="7" t="s">
        <v>166</v>
      </c>
      <c r="C9" s="12" t="s">
        <v>153</v>
      </c>
      <c r="D9" s="29" t="str">
        <f t="shared" si="0"/>
        <v>ΛΑΘΟΣ</v>
      </c>
      <c r="G9">
        <f t="shared" si="1"/>
        <v>0</v>
      </c>
    </row>
    <row r="10" spans="1:8" ht="30">
      <c r="A10" s="6" t="s">
        <v>100</v>
      </c>
      <c r="C10" s="12" t="s">
        <v>153</v>
      </c>
      <c r="D10" s="29" t="str">
        <f t="shared" si="0"/>
        <v>ΛΑΘΟΣ</v>
      </c>
      <c r="G10">
        <f t="shared" si="1"/>
        <v>0</v>
      </c>
    </row>
    <row r="11" spans="1:8" ht="30">
      <c r="A11" s="6" t="s">
        <v>106</v>
      </c>
      <c r="C11" s="12" t="s">
        <v>152</v>
      </c>
      <c r="D11" s="29" t="str">
        <f t="shared" si="0"/>
        <v>ΛΑΘΟΣ</v>
      </c>
      <c r="G11">
        <f t="shared" si="1"/>
        <v>0</v>
      </c>
    </row>
    <row r="12" spans="1:8">
      <c r="A12" s="6" t="s">
        <v>108</v>
      </c>
      <c r="C12" s="12" t="s">
        <v>153</v>
      </c>
      <c r="D12" s="29" t="str">
        <f t="shared" si="0"/>
        <v>ΛΑΘΟΣ</v>
      </c>
      <c r="G12">
        <f t="shared" si="1"/>
        <v>0</v>
      </c>
    </row>
    <row r="13" spans="1:8" ht="30">
      <c r="A13" s="6" t="s">
        <v>98</v>
      </c>
      <c r="C13" s="12" t="s">
        <v>153</v>
      </c>
      <c r="D13" s="29" t="str">
        <f t="shared" si="0"/>
        <v>ΛΑΘΟΣ</v>
      </c>
      <c r="G13">
        <f t="shared" si="1"/>
        <v>0</v>
      </c>
    </row>
    <row r="14" spans="1:8">
      <c r="A14" s="6" t="s">
        <v>105</v>
      </c>
      <c r="C14" s="12" t="s">
        <v>152</v>
      </c>
      <c r="D14" s="29" t="str">
        <f t="shared" si="0"/>
        <v>ΛΑΘΟΣ</v>
      </c>
      <c r="G14">
        <f t="shared" si="1"/>
        <v>0</v>
      </c>
    </row>
    <row r="15" spans="1:8" ht="60" customHeight="1">
      <c r="A15" s="26" t="s">
        <v>111</v>
      </c>
      <c r="C15" s="12" t="s">
        <v>152</v>
      </c>
      <c r="D15" s="29" t="str">
        <f t="shared" si="0"/>
        <v>ΛΑΘΟΣ</v>
      </c>
      <c r="E15" s="11" t="str">
        <f>IF(B15="Λ","Προσοχή! Η αιθανόλη σχηματίζει ισχυρότερες διαμοριακές δυνάμεις, άρα έχει μεγαλύτερη τάση ατμών."," ")</f>
        <v xml:space="preserve"> </v>
      </c>
      <c r="G15">
        <f t="shared" si="1"/>
        <v>0</v>
      </c>
    </row>
    <row r="16" spans="1:8">
      <c r="A16" s="6" t="s">
        <v>167</v>
      </c>
      <c r="C16" s="12" t="s">
        <v>152</v>
      </c>
      <c r="D16" s="29" t="str">
        <f t="shared" si="0"/>
        <v>ΛΑΘΟΣ</v>
      </c>
      <c r="G16">
        <f t="shared" si="1"/>
        <v>0</v>
      </c>
    </row>
    <row r="17" spans="1:7">
      <c r="A17" s="6" t="s">
        <v>112</v>
      </c>
      <c r="C17" s="12" t="s">
        <v>153</v>
      </c>
      <c r="D17" s="29" t="str">
        <f t="shared" si="0"/>
        <v>ΛΑΘΟΣ</v>
      </c>
      <c r="G17">
        <f t="shared" si="1"/>
        <v>0</v>
      </c>
    </row>
    <row r="18" spans="1:7">
      <c r="A18" s="6" t="s">
        <v>109</v>
      </c>
      <c r="C18" s="12" t="s">
        <v>153</v>
      </c>
      <c r="D18" s="29" t="str">
        <f t="shared" si="0"/>
        <v>ΛΑΘΟΣ</v>
      </c>
      <c r="G18">
        <f t="shared" si="1"/>
        <v>0</v>
      </c>
    </row>
    <row r="19" spans="1:7" ht="30">
      <c r="A19" s="6" t="s">
        <v>110</v>
      </c>
      <c r="C19" s="12" t="s">
        <v>152</v>
      </c>
      <c r="D19" s="29" t="str">
        <f t="shared" si="0"/>
        <v>ΛΑΘΟΣ</v>
      </c>
      <c r="G19">
        <f t="shared" si="1"/>
        <v>0</v>
      </c>
    </row>
    <row r="20" spans="1:7">
      <c r="A20" s="6" t="s">
        <v>99</v>
      </c>
      <c r="C20" s="12" t="s">
        <v>152</v>
      </c>
      <c r="D20" s="29" t="str">
        <f t="shared" si="0"/>
        <v>ΛΑΘΟΣ</v>
      </c>
      <c r="G20">
        <f t="shared" si="1"/>
        <v>0</v>
      </c>
    </row>
    <row r="21" spans="1:7" ht="30">
      <c r="A21" s="6" t="s">
        <v>102</v>
      </c>
      <c r="C21" s="12" t="s">
        <v>152</v>
      </c>
      <c r="D21" s="29" t="str">
        <f t="shared" si="0"/>
        <v>ΛΑΘΟΣ</v>
      </c>
      <c r="G21">
        <f t="shared" si="1"/>
        <v>0</v>
      </c>
    </row>
    <row r="22" spans="1:7" ht="30">
      <c r="A22" s="6" t="s">
        <v>104</v>
      </c>
      <c r="C22" s="12" t="s">
        <v>153</v>
      </c>
      <c r="D22" s="29" t="str">
        <f t="shared" si="0"/>
        <v>ΛΑΘΟΣ</v>
      </c>
      <c r="E22" s="11" t="str">
        <f>IF(B22="Λ","Προσοχή! Όχι απαραίτητα, γιατί και οι διαμοριακές δυνάμεις επηρεάζουν το Σ.Ζ."," ")</f>
        <v xml:space="preserve"> </v>
      </c>
      <c r="G22">
        <f t="shared" si="1"/>
        <v>0</v>
      </c>
    </row>
    <row r="23" spans="1:7" ht="30">
      <c r="A23" s="7" t="s">
        <v>235</v>
      </c>
      <c r="C23" s="12" t="s">
        <v>153</v>
      </c>
      <c r="D23" s="29" t="str">
        <f t="shared" si="0"/>
        <v>ΛΑΘΟΣ</v>
      </c>
      <c r="G23">
        <f t="shared" si="1"/>
        <v>0</v>
      </c>
    </row>
    <row r="24" spans="1:7" ht="45">
      <c r="A24" s="3" t="s">
        <v>113</v>
      </c>
      <c r="C24" s="12" t="s">
        <v>153</v>
      </c>
      <c r="D24" s="29" t="str">
        <f t="shared" si="0"/>
        <v>ΛΑΘΟΣ</v>
      </c>
      <c r="E24" s="11" t="str">
        <f>IF(B24="Σ","Προσοχή! Το εξανικό οξύ σχηματίζει ισχυρότερες διαμοριακές δυνάμεις (δεσμούς υδρογόνου), άρα έχει μεγαλύτερο ιξώδες."," ")</f>
        <v xml:space="preserve"> </v>
      </c>
      <c r="G24">
        <f t="shared" si="1"/>
        <v>0</v>
      </c>
    </row>
    <row r="25" spans="1:7" ht="18.75" customHeight="1">
      <c r="A25" s="6" t="s">
        <v>172</v>
      </c>
      <c r="C25" s="12" t="s">
        <v>153</v>
      </c>
      <c r="D25" s="29" t="str">
        <f t="shared" si="0"/>
        <v>ΛΑΘΟΣ</v>
      </c>
      <c r="G25">
        <f t="shared" si="1"/>
        <v>0</v>
      </c>
    </row>
    <row r="26" spans="1:7">
      <c r="A26" s="3" t="s">
        <v>149</v>
      </c>
      <c r="C26" s="12" t="s">
        <v>152</v>
      </c>
      <c r="D26" s="29" t="str">
        <f t="shared" si="0"/>
        <v>ΛΑΘΟΣ</v>
      </c>
      <c r="G26">
        <f t="shared" si="1"/>
        <v>0</v>
      </c>
    </row>
    <row r="27" spans="1:7" ht="45">
      <c r="A27" s="3" t="s">
        <v>236</v>
      </c>
      <c r="C27" s="12" t="s">
        <v>152</v>
      </c>
      <c r="D27" s="29" t="str">
        <f t="shared" si="0"/>
        <v>ΛΑΘΟΣ</v>
      </c>
      <c r="E27" s="11" t="str">
        <f>IF(B27="Λ","Προσοχή! Η πίεση στο δοχείο θα έχει τιμή όση η τάση ατμών, όσο υπάρχει ισορροπία υγρού-ατμων."," ")</f>
        <v xml:space="preserve"> </v>
      </c>
      <c r="G27">
        <f t="shared" si="1"/>
        <v>0</v>
      </c>
    </row>
    <row r="28" spans="1:7" ht="30">
      <c r="A28" s="3" t="s">
        <v>151</v>
      </c>
      <c r="C28" s="12" t="s">
        <v>153</v>
      </c>
      <c r="D28" s="29" t="str">
        <f t="shared" si="0"/>
        <v>ΛΑΘΟΣ</v>
      </c>
      <c r="G28">
        <f t="shared" si="1"/>
        <v>0</v>
      </c>
    </row>
    <row r="29" spans="1:7" ht="30">
      <c r="A29" s="3" t="s">
        <v>168</v>
      </c>
      <c r="C29" s="12" t="s">
        <v>152</v>
      </c>
      <c r="D29" s="29" t="str">
        <f t="shared" si="0"/>
        <v>ΛΑΘΟΣ</v>
      </c>
      <c r="G29">
        <f t="shared" si="1"/>
        <v>0</v>
      </c>
    </row>
    <row r="30" spans="1:7">
      <c r="A30" s="13" t="s">
        <v>170</v>
      </c>
      <c r="C30" s="12" t="s">
        <v>152</v>
      </c>
      <c r="D30" s="29" t="str">
        <f t="shared" si="0"/>
        <v>ΛΑΘΟΣ</v>
      </c>
      <c r="G30">
        <f t="shared" si="1"/>
        <v>0</v>
      </c>
    </row>
    <row r="31" spans="1:7">
      <c r="A31" s="14" t="s">
        <v>237</v>
      </c>
      <c r="C31" s="12" t="s">
        <v>153</v>
      </c>
      <c r="D31" s="29" t="str">
        <f t="shared" si="0"/>
        <v>ΛΑΘΟΣ</v>
      </c>
      <c r="G31">
        <f t="shared" si="1"/>
        <v>0</v>
      </c>
    </row>
    <row r="32" spans="1:7" ht="18">
      <c r="A32" s="14" t="s">
        <v>171</v>
      </c>
      <c r="C32" s="12" t="s">
        <v>153</v>
      </c>
      <c r="D32" s="29" t="str">
        <f t="shared" si="0"/>
        <v>ΛΑΘΟΣ</v>
      </c>
      <c r="G32">
        <f t="shared" si="1"/>
        <v>0</v>
      </c>
    </row>
    <row r="33" spans="2:4">
      <c r="B33" s="27" t="s">
        <v>238</v>
      </c>
      <c r="D33" s="30">
        <f>SUM(G2:G32)/COUNT(G2:G32)</f>
        <v>0</v>
      </c>
    </row>
  </sheetData>
  <dataConsolidate/>
  <conditionalFormatting sqref="D2:D32">
    <cfRule type="cellIs" dxfId="5" priority="3" operator="equal">
      <formula>"ΛΑΘΟΣ"</formula>
    </cfRule>
  </conditionalFormatting>
  <conditionalFormatting sqref="D2:D32">
    <cfRule type="cellIs" dxfId="4" priority="2" operator="equal">
      <formula>"ΣΩΣΤΟ"</formula>
    </cfRule>
  </conditionalFormatting>
  <conditionalFormatting sqref="D2:D32">
    <cfRule type="colorScale" priority="1">
      <colorScale>
        <cfvo type="min" val="0"/>
        <cfvo type="max" val="0"/>
        <color rgb="FFFF7128"/>
        <color rgb="FFFFEF9C"/>
      </colorScale>
    </cfRule>
  </conditionalFormatting>
  <dataValidations count="1">
    <dataValidation type="list" allowBlank="1" showInputMessage="1" showErrorMessage="1" error="ΕΠΙΛΕΞΤΕ ΑΠΟ ΤΟ ΒΕΛΑΚΙ" sqref="B2:B31">
      <formula1>$H$2:$H$3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23"/>
  <sheetViews>
    <sheetView topLeftCell="A13" workbookViewId="0">
      <selection activeCell="A22" sqref="A22"/>
    </sheetView>
  </sheetViews>
  <sheetFormatPr defaultRowHeight="15"/>
  <cols>
    <col min="1" max="1" width="78.5703125" style="3" customWidth="1"/>
    <col min="2" max="2" width="9.140625" style="12"/>
    <col min="3" max="3" width="0" style="12" hidden="1" customWidth="1"/>
    <col min="4" max="4" width="9.140625" style="12"/>
    <col min="6" max="7" width="9.140625" hidden="1" customWidth="1"/>
  </cols>
  <sheetData>
    <row r="1" spans="1:7">
      <c r="B1" s="12" t="s">
        <v>154</v>
      </c>
    </row>
    <row r="2" spans="1:7" ht="31.5">
      <c r="A2" s="4" t="s">
        <v>173</v>
      </c>
      <c r="B2" s="31"/>
      <c r="C2" s="12" t="s">
        <v>152</v>
      </c>
      <c r="D2" s="29" t="str">
        <f t="shared" ref="D2:D22" si="0">IF(B2=C2,"ΣΩΣΤΟ","ΛΑΘΟΣ")</f>
        <v>ΛΑΘΟΣ</v>
      </c>
      <c r="G2">
        <f>IF(B2=C2,1,0)</f>
        <v>0</v>
      </c>
    </row>
    <row r="3" spans="1:7" ht="47.25">
      <c r="A3" s="4" t="s">
        <v>55</v>
      </c>
      <c r="B3" s="31"/>
      <c r="C3" s="12" t="s">
        <v>153</v>
      </c>
      <c r="D3" s="29" t="str">
        <f t="shared" si="0"/>
        <v>ΛΑΘΟΣ</v>
      </c>
      <c r="G3">
        <f t="shared" ref="G3:G22" si="1">IF(B3=C3,1,0)</f>
        <v>0</v>
      </c>
    </row>
    <row r="4" spans="1:7" ht="30">
      <c r="A4" s="3" t="s">
        <v>56</v>
      </c>
      <c r="B4" s="31"/>
      <c r="C4" s="12" t="s">
        <v>152</v>
      </c>
      <c r="D4" s="29" t="str">
        <f t="shared" si="0"/>
        <v>ΛΑΘΟΣ</v>
      </c>
      <c r="G4">
        <f t="shared" si="1"/>
        <v>0</v>
      </c>
    </row>
    <row r="5" spans="1:7" ht="30">
      <c r="A5" s="3" t="s">
        <v>60</v>
      </c>
      <c r="B5" s="31"/>
      <c r="C5" s="12" t="s">
        <v>153</v>
      </c>
      <c r="D5" s="29" t="str">
        <f t="shared" si="0"/>
        <v>ΛΑΘΟΣ</v>
      </c>
      <c r="F5" t="s">
        <v>152</v>
      </c>
      <c r="G5">
        <f t="shared" si="1"/>
        <v>0</v>
      </c>
    </row>
    <row r="6" spans="1:7" ht="31.5">
      <c r="A6" s="4" t="s">
        <v>175</v>
      </c>
      <c r="B6" s="31"/>
      <c r="C6" s="12" t="s">
        <v>153</v>
      </c>
      <c r="D6" s="29" t="str">
        <f t="shared" si="0"/>
        <v>ΛΑΘΟΣ</v>
      </c>
      <c r="F6" t="s">
        <v>153</v>
      </c>
      <c r="G6">
        <f t="shared" si="1"/>
        <v>0</v>
      </c>
    </row>
    <row r="7" spans="1:7" ht="30">
      <c r="A7" s="3" t="s">
        <v>59</v>
      </c>
      <c r="B7" s="31"/>
      <c r="C7" s="12" t="s">
        <v>153</v>
      </c>
      <c r="D7" s="29" t="str">
        <f t="shared" si="0"/>
        <v>ΛΑΘΟΣ</v>
      </c>
      <c r="G7">
        <f t="shared" si="1"/>
        <v>0</v>
      </c>
    </row>
    <row r="8" spans="1:7" ht="30">
      <c r="A8" s="3" t="s">
        <v>87</v>
      </c>
      <c r="B8" s="31"/>
      <c r="C8" s="12" t="s">
        <v>153</v>
      </c>
      <c r="D8" s="29" t="str">
        <f t="shared" si="0"/>
        <v>ΛΑΘΟΣ</v>
      </c>
      <c r="G8">
        <f t="shared" si="1"/>
        <v>0</v>
      </c>
    </row>
    <row r="9" spans="1:7">
      <c r="A9" s="3" t="s">
        <v>57</v>
      </c>
      <c r="B9" s="31"/>
      <c r="C9" s="12" t="s">
        <v>152</v>
      </c>
      <c r="D9" s="29" t="str">
        <f t="shared" si="0"/>
        <v>ΛΑΘΟΣ</v>
      </c>
      <c r="G9">
        <f t="shared" si="1"/>
        <v>0</v>
      </c>
    </row>
    <row r="10" spans="1:7" ht="30">
      <c r="A10" s="3" t="s">
        <v>174</v>
      </c>
      <c r="B10" s="31"/>
      <c r="C10" s="12" t="s">
        <v>152</v>
      </c>
      <c r="D10" s="29" t="str">
        <f t="shared" si="0"/>
        <v>ΛΑΘΟΣ</v>
      </c>
      <c r="G10">
        <f t="shared" si="1"/>
        <v>0</v>
      </c>
    </row>
    <row r="11" spans="1:7">
      <c r="A11" s="3" t="s">
        <v>88</v>
      </c>
      <c r="B11" s="31"/>
      <c r="C11" s="12" t="s">
        <v>152</v>
      </c>
      <c r="D11" s="29" t="str">
        <f t="shared" si="0"/>
        <v>ΛΑΘΟΣ</v>
      </c>
      <c r="G11">
        <f t="shared" si="1"/>
        <v>0</v>
      </c>
    </row>
    <row r="12" spans="1:7" ht="60">
      <c r="A12" s="15" t="s">
        <v>89</v>
      </c>
      <c r="B12" s="31"/>
      <c r="C12" s="12" t="s">
        <v>152</v>
      </c>
      <c r="D12" s="29" t="str">
        <f t="shared" si="0"/>
        <v>ΛΑΘΟΣ</v>
      </c>
      <c r="G12">
        <f t="shared" si="1"/>
        <v>0</v>
      </c>
    </row>
    <row r="13" spans="1:7">
      <c r="A13" s="3" t="s">
        <v>91</v>
      </c>
      <c r="B13" s="31"/>
      <c r="C13" s="12" t="s">
        <v>152</v>
      </c>
      <c r="D13" s="29" t="str">
        <f t="shared" si="0"/>
        <v>ΛΑΘΟΣ</v>
      </c>
      <c r="G13">
        <f t="shared" si="1"/>
        <v>0</v>
      </c>
    </row>
    <row r="14" spans="1:7" ht="31.5">
      <c r="A14" s="4" t="s">
        <v>239</v>
      </c>
      <c r="B14" s="31"/>
      <c r="C14" s="12" t="s">
        <v>152</v>
      </c>
      <c r="D14" s="29" t="str">
        <f t="shared" si="0"/>
        <v>ΛΑΘΟΣ</v>
      </c>
      <c r="G14">
        <f t="shared" si="1"/>
        <v>0</v>
      </c>
    </row>
    <row r="15" spans="1:7">
      <c r="A15" s="3" t="s">
        <v>92</v>
      </c>
      <c r="B15" s="31"/>
      <c r="C15" s="12" t="s">
        <v>153</v>
      </c>
      <c r="D15" s="29" t="str">
        <f t="shared" si="0"/>
        <v>ΛΑΘΟΣ</v>
      </c>
      <c r="G15">
        <f t="shared" si="1"/>
        <v>0</v>
      </c>
    </row>
    <row r="16" spans="1:7" ht="30">
      <c r="A16" s="3" t="s">
        <v>58</v>
      </c>
      <c r="B16" s="31"/>
      <c r="C16" s="12" t="s">
        <v>152</v>
      </c>
      <c r="D16" s="29" t="str">
        <f t="shared" si="0"/>
        <v>ΛΑΘΟΣ</v>
      </c>
      <c r="G16">
        <f t="shared" si="1"/>
        <v>0</v>
      </c>
    </row>
    <row r="17" spans="1:7" ht="31.5">
      <c r="A17" s="4" t="s">
        <v>54</v>
      </c>
      <c r="B17" s="31"/>
      <c r="C17" s="12" t="s">
        <v>153</v>
      </c>
      <c r="D17" s="29" t="str">
        <f t="shared" si="0"/>
        <v>ΛΑΘΟΣ</v>
      </c>
      <c r="G17">
        <f t="shared" si="1"/>
        <v>0</v>
      </c>
    </row>
    <row r="18" spans="1:7" ht="30">
      <c r="A18" s="3" t="s">
        <v>177</v>
      </c>
      <c r="B18" s="31"/>
      <c r="C18" s="12" t="s">
        <v>153</v>
      </c>
      <c r="D18" s="29" t="str">
        <f t="shared" si="0"/>
        <v>ΛΑΘΟΣ</v>
      </c>
      <c r="G18">
        <f t="shared" si="1"/>
        <v>0</v>
      </c>
    </row>
    <row r="19" spans="1:7" ht="17.25">
      <c r="A19" s="3" t="s">
        <v>147</v>
      </c>
      <c r="B19" s="31"/>
      <c r="C19" s="12" t="s">
        <v>153</v>
      </c>
      <c r="D19" s="29" t="str">
        <f t="shared" si="0"/>
        <v>ΛΑΘΟΣ</v>
      </c>
      <c r="G19">
        <f t="shared" si="1"/>
        <v>0</v>
      </c>
    </row>
    <row r="20" spans="1:7" ht="30">
      <c r="A20" s="3" t="s">
        <v>148</v>
      </c>
      <c r="B20" s="31"/>
      <c r="C20" s="12" t="s">
        <v>152</v>
      </c>
      <c r="D20" s="29" t="str">
        <f t="shared" si="0"/>
        <v>ΛΑΘΟΣ</v>
      </c>
      <c r="G20">
        <f t="shared" si="1"/>
        <v>0</v>
      </c>
    </row>
    <row r="21" spans="1:7">
      <c r="A21" s="3" t="s">
        <v>176</v>
      </c>
      <c r="B21" s="31"/>
      <c r="C21" s="12" t="s">
        <v>152</v>
      </c>
      <c r="D21" s="29" t="str">
        <f t="shared" si="0"/>
        <v>ΛΑΘΟΣ</v>
      </c>
      <c r="G21">
        <f t="shared" si="1"/>
        <v>0</v>
      </c>
    </row>
    <row r="22" spans="1:7" ht="110.25" customHeight="1">
      <c r="A22" s="16" t="s">
        <v>178</v>
      </c>
      <c r="B22" s="31"/>
      <c r="C22" s="12" t="s">
        <v>153</v>
      </c>
      <c r="D22" s="29" t="str">
        <f t="shared" si="0"/>
        <v>ΛΑΘΟΣ</v>
      </c>
      <c r="G22">
        <f t="shared" si="1"/>
        <v>0</v>
      </c>
    </row>
    <row r="23" spans="1:7">
      <c r="B23" s="27" t="s">
        <v>238</v>
      </c>
      <c r="D23" s="30">
        <f>SUM(G2:G22)/COUNT(G2:G22)</f>
        <v>0</v>
      </c>
    </row>
  </sheetData>
  <sheetProtection password="C5FF" sheet="1" objects="1" scenarios="1"/>
  <conditionalFormatting sqref="D2:D22">
    <cfRule type="cellIs" dxfId="7" priority="3" operator="equal">
      <formula>"ΛΑΘΟΣ"</formula>
    </cfRule>
  </conditionalFormatting>
  <conditionalFormatting sqref="D2:D22">
    <cfRule type="cellIs" dxfId="6" priority="2" operator="equal">
      <formula>"ΣΩΣΤΟ"</formula>
    </cfRule>
  </conditionalFormatting>
  <conditionalFormatting sqref="D2:D22">
    <cfRule type="colorScale" priority="1">
      <colorScale>
        <cfvo type="min" val="0"/>
        <cfvo type="max" val="0"/>
        <color rgb="FFFF7128"/>
        <color rgb="FFFFEF9C"/>
      </colorScale>
    </cfRule>
  </conditionalFormatting>
  <dataValidations count="1">
    <dataValidation type="list" allowBlank="1" showInputMessage="1" showErrorMessage="1" error="ΕΠΙΛΕΞΤΕ ΑΠΟ ΤΟ ΒΕΛΑΚΙ" sqref="B2:B22">
      <formula1>$F$5:$F$6</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G59"/>
  <sheetViews>
    <sheetView zoomScaleNormal="100" workbookViewId="0">
      <selection activeCell="E13" sqref="E13"/>
    </sheetView>
  </sheetViews>
  <sheetFormatPr defaultRowHeight="15"/>
  <cols>
    <col min="1" max="1" width="88.42578125" style="11" customWidth="1"/>
    <col min="2" max="2" width="9.140625" style="12"/>
    <col min="3" max="3" width="0" style="12" hidden="1" customWidth="1"/>
    <col min="4" max="4" width="9.140625" style="12"/>
    <col min="5" max="5" width="30.85546875" style="3" customWidth="1"/>
    <col min="6" max="6" width="9.140625" hidden="1" customWidth="1"/>
    <col min="7" max="7" width="0" hidden="1" customWidth="1"/>
  </cols>
  <sheetData>
    <row r="1" spans="1:7">
      <c r="B1" s="12" t="s">
        <v>154</v>
      </c>
    </row>
    <row r="2" spans="1:7" ht="30.75" customHeight="1">
      <c r="A2" s="18" t="s">
        <v>62</v>
      </c>
      <c r="B2" s="31"/>
      <c r="C2" s="12" t="s">
        <v>152</v>
      </c>
      <c r="D2" s="29" t="str">
        <f t="shared" ref="D2:D44" si="0">IF(B2=C2,"ΣΩΣΤΟ","ΛΑΘΟΣ")</f>
        <v>ΛΑΘΟΣ</v>
      </c>
      <c r="G2">
        <f>IF(B2=C2,1,0)</f>
        <v>0</v>
      </c>
    </row>
    <row r="3" spans="1:7" ht="15.75">
      <c r="A3" s="17" t="s">
        <v>64</v>
      </c>
      <c r="B3" s="31"/>
      <c r="C3" s="12" t="s">
        <v>152</v>
      </c>
      <c r="D3" s="29" t="str">
        <f t="shared" si="0"/>
        <v>ΛΑΘΟΣ</v>
      </c>
      <c r="G3">
        <f t="shared" ref="G3:G59" si="1">IF(B3=C3,1,0)</f>
        <v>0</v>
      </c>
    </row>
    <row r="4" spans="1:7" ht="15.75">
      <c r="A4" s="17" t="s">
        <v>63</v>
      </c>
      <c r="B4" s="31"/>
      <c r="C4" s="12" t="s">
        <v>153</v>
      </c>
      <c r="D4" s="29" t="str">
        <f t="shared" si="0"/>
        <v>ΛΑΘΟΣ</v>
      </c>
      <c r="G4">
        <f t="shared" si="1"/>
        <v>0</v>
      </c>
    </row>
    <row r="5" spans="1:7" ht="17.25" customHeight="1">
      <c r="A5" s="17" t="s">
        <v>143</v>
      </c>
      <c r="B5" s="31"/>
      <c r="C5" s="12" t="s">
        <v>153</v>
      </c>
      <c r="D5" s="29" t="str">
        <f t="shared" si="0"/>
        <v>ΛΑΘΟΣ</v>
      </c>
      <c r="F5" t="s">
        <v>153</v>
      </c>
      <c r="G5">
        <f t="shared" si="1"/>
        <v>0</v>
      </c>
    </row>
    <row r="6" spans="1:7" ht="45" customHeight="1">
      <c r="A6" s="17" t="s">
        <v>180</v>
      </c>
      <c r="B6" s="31"/>
      <c r="C6" s="12" t="s">
        <v>152</v>
      </c>
      <c r="D6" s="29" t="str">
        <f t="shared" si="0"/>
        <v>ΛΑΘΟΣ</v>
      </c>
      <c r="E6" s="3" t="str">
        <f>IF(B6="Λ","Προσοχή! Για να είναι σταθερή η πίεση σημαίνει ότι αυξάνεται ο όγκος."," ")</f>
        <v xml:space="preserve"> </v>
      </c>
      <c r="F6" t="s">
        <v>152</v>
      </c>
      <c r="G6">
        <f t="shared" si="1"/>
        <v>0</v>
      </c>
    </row>
    <row r="7" spans="1:7" ht="15.75">
      <c r="A7" s="17" t="s">
        <v>146</v>
      </c>
      <c r="B7" s="31"/>
      <c r="C7" s="12" t="s">
        <v>153</v>
      </c>
      <c r="D7" s="29" t="str">
        <f t="shared" si="0"/>
        <v>ΛΑΘΟΣ</v>
      </c>
      <c r="G7">
        <f t="shared" si="1"/>
        <v>0</v>
      </c>
    </row>
    <row r="8" spans="1:7">
      <c r="A8" s="19" t="s">
        <v>61</v>
      </c>
      <c r="B8" s="31"/>
      <c r="C8" s="12" t="s">
        <v>153</v>
      </c>
      <c r="D8" s="29" t="str">
        <f t="shared" si="0"/>
        <v>ΛΑΘΟΣ</v>
      </c>
      <c r="G8">
        <f t="shared" si="1"/>
        <v>0</v>
      </c>
    </row>
    <row r="9" spans="1:7" ht="31.5">
      <c r="A9" s="17" t="s">
        <v>72</v>
      </c>
      <c r="B9" s="31"/>
      <c r="C9" s="12" t="s">
        <v>152</v>
      </c>
      <c r="D9" s="29" t="str">
        <f t="shared" si="0"/>
        <v>ΛΑΘΟΣ</v>
      </c>
      <c r="G9">
        <f t="shared" si="1"/>
        <v>0</v>
      </c>
    </row>
    <row r="10" spans="1:7" ht="45" customHeight="1">
      <c r="A10" s="11" t="s">
        <v>141</v>
      </c>
      <c r="B10" s="31"/>
      <c r="C10" s="12" t="s">
        <v>153</v>
      </c>
      <c r="D10" s="29" t="str">
        <f t="shared" si="0"/>
        <v>ΛΑΘΟΣ</v>
      </c>
      <c r="E10" s="3" t="str">
        <f>IF(B10="Σ","Προσοχή! Κάποιο προϊόν είναι καταλύτης της αυτοκαταλυόμενης αντίδρασης."," ")</f>
        <v xml:space="preserve"> </v>
      </c>
      <c r="G10">
        <f t="shared" si="1"/>
        <v>0</v>
      </c>
    </row>
    <row r="11" spans="1:7" ht="15.75">
      <c r="A11" s="17" t="s">
        <v>68</v>
      </c>
      <c r="B11" s="31"/>
      <c r="C11" s="12" t="s">
        <v>153</v>
      </c>
      <c r="D11" s="29" t="str">
        <f t="shared" si="0"/>
        <v>ΛΑΘΟΣ</v>
      </c>
      <c r="G11">
        <f t="shared" si="1"/>
        <v>0</v>
      </c>
    </row>
    <row r="12" spans="1:7" ht="15.75">
      <c r="A12" s="17" t="s">
        <v>67</v>
      </c>
      <c r="B12" s="31"/>
      <c r="C12" s="12" t="s">
        <v>153</v>
      </c>
      <c r="D12" s="29" t="str">
        <f t="shared" si="0"/>
        <v>ΛΑΘΟΣ</v>
      </c>
      <c r="G12">
        <f t="shared" si="1"/>
        <v>0</v>
      </c>
    </row>
    <row r="13" spans="1:7" ht="31.5">
      <c r="A13" s="17" t="s">
        <v>66</v>
      </c>
      <c r="B13" s="31"/>
      <c r="C13" s="12" t="s">
        <v>152</v>
      </c>
      <c r="D13" s="29" t="str">
        <f t="shared" si="0"/>
        <v>ΛΑΘΟΣ</v>
      </c>
      <c r="G13">
        <f t="shared" si="1"/>
        <v>0</v>
      </c>
    </row>
    <row r="14" spans="1:7" ht="31.5">
      <c r="A14" s="17" t="s">
        <v>65</v>
      </c>
      <c r="B14" s="31"/>
      <c r="C14" s="12" t="s">
        <v>153</v>
      </c>
      <c r="D14" s="29" t="str">
        <f t="shared" si="0"/>
        <v>ΛΑΘΟΣ</v>
      </c>
      <c r="G14">
        <f t="shared" si="1"/>
        <v>0</v>
      </c>
    </row>
    <row r="15" spans="1:7" ht="31.5">
      <c r="A15" s="17" t="s">
        <v>69</v>
      </c>
      <c r="B15" s="31"/>
      <c r="C15" s="12" t="s">
        <v>153</v>
      </c>
      <c r="D15" s="29" t="str">
        <f t="shared" si="0"/>
        <v>ΛΑΘΟΣ</v>
      </c>
      <c r="G15">
        <f t="shared" si="1"/>
        <v>0</v>
      </c>
    </row>
    <row r="16" spans="1:7" ht="15.75">
      <c r="A16" s="18" t="s">
        <v>71</v>
      </c>
      <c r="B16" s="31"/>
      <c r="C16" s="12" t="s">
        <v>153</v>
      </c>
      <c r="D16" s="29" t="str">
        <f t="shared" si="0"/>
        <v>ΛΑΘΟΣ</v>
      </c>
      <c r="G16">
        <f t="shared" si="1"/>
        <v>0</v>
      </c>
    </row>
    <row r="17" spans="1:7" ht="34.5">
      <c r="A17" s="17" t="s">
        <v>142</v>
      </c>
      <c r="B17" s="31"/>
      <c r="C17" s="12" t="s">
        <v>152</v>
      </c>
      <c r="D17" s="29" t="str">
        <f t="shared" si="0"/>
        <v>ΛΑΘΟΣ</v>
      </c>
      <c r="G17">
        <f t="shared" si="1"/>
        <v>0</v>
      </c>
    </row>
    <row r="18" spans="1:7" ht="31.5">
      <c r="A18" s="20" t="s">
        <v>73</v>
      </c>
      <c r="B18" s="31"/>
      <c r="C18" s="12" t="s">
        <v>153</v>
      </c>
      <c r="D18" s="29" t="str">
        <f t="shared" si="0"/>
        <v>ΛΑΘΟΣ</v>
      </c>
      <c r="G18">
        <f t="shared" si="1"/>
        <v>0</v>
      </c>
    </row>
    <row r="19" spans="1:7" ht="31.5">
      <c r="A19" s="21" t="s">
        <v>181</v>
      </c>
      <c r="B19" s="31"/>
      <c r="C19" s="12" t="s">
        <v>152</v>
      </c>
      <c r="D19" s="29" t="str">
        <f t="shared" si="0"/>
        <v>ΛΑΘΟΣ</v>
      </c>
      <c r="G19">
        <f t="shared" si="1"/>
        <v>0</v>
      </c>
    </row>
    <row r="20" spans="1:7" ht="34.5">
      <c r="A20" s="21" t="s">
        <v>74</v>
      </c>
      <c r="B20" s="31"/>
      <c r="C20" s="12" t="s">
        <v>152</v>
      </c>
      <c r="D20" s="29" t="str">
        <f t="shared" si="0"/>
        <v>ΛΑΘΟΣ</v>
      </c>
      <c r="E20" s="3" t="str">
        <f>IF(B20="Λ","Προσοχή! Το CO είναι προϊόν και δεν επηρεάζει την ταχύτητα."," ")</f>
        <v xml:space="preserve"> </v>
      </c>
      <c r="G20">
        <f t="shared" si="1"/>
        <v>0</v>
      </c>
    </row>
    <row r="21" spans="1:7" ht="31.5">
      <c r="A21" s="21" t="s">
        <v>82</v>
      </c>
      <c r="B21" s="31"/>
      <c r="C21" s="12" t="s">
        <v>153</v>
      </c>
      <c r="D21" s="29" t="str">
        <f t="shared" si="0"/>
        <v>ΛΑΘΟΣ</v>
      </c>
      <c r="G21">
        <f t="shared" si="1"/>
        <v>0</v>
      </c>
    </row>
    <row r="22" spans="1:7" ht="31.5">
      <c r="A22" s="21" t="s">
        <v>75</v>
      </c>
      <c r="B22" s="31"/>
      <c r="C22" s="12" t="s">
        <v>153</v>
      </c>
      <c r="D22" s="29" t="str">
        <f t="shared" si="0"/>
        <v>ΛΑΘΟΣ</v>
      </c>
      <c r="G22">
        <f t="shared" si="1"/>
        <v>0</v>
      </c>
    </row>
    <row r="23" spans="1:7" ht="31.5">
      <c r="A23" s="21" t="s">
        <v>139</v>
      </c>
      <c r="B23" s="31"/>
      <c r="C23" s="12" t="s">
        <v>152</v>
      </c>
      <c r="D23" s="29" t="str">
        <f t="shared" si="0"/>
        <v>ΛΑΘΟΣ</v>
      </c>
      <c r="G23">
        <f t="shared" si="1"/>
        <v>0</v>
      </c>
    </row>
    <row r="24" spans="1:7" ht="31.5">
      <c r="A24" s="21" t="s">
        <v>140</v>
      </c>
      <c r="B24" s="31"/>
      <c r="C24" s="12" t="s">
        <v>153</v>
      </c>
      <c r="D24" s="29" t="str">
        <f t="shared" si="0"/>
        <v>ΛΑΘΟΣ</v>
      </c>
      <c r="G24">
        <f t="shared" si="1"/>
        <v>0</v>
      </c>
    </row>
    <row r="25" spans="1:7" ht="31.5">
      <c r="A25" s="21" t="s">
        <v>182</v>
      </c>
      <c r="B25" s="31"/>
      <c r="C25" s="12" t="s">
        <v>152</v>
      </c>
      <c r="D25" s="29" t="str">
        <f t="shared" si="0"/>
        <v>ΛΑΘΟΣ</v>
      </c>
      <c r="G25">
        <f t="shared" si="1"/>
        <v>0</v>
      </c>
    </row>
    <row r="26" spans="1:7" ht="31.5">
      <c r="A26" s="21" t="s">
        <v>76</v>
      </c>
      <c r="B26" s="31"/>
      <c r="C26" s="12" t="s">
        <v>152</v>
      </c>
      <c r="D26" s="29" t="str">
        <f t="shared" si="0"/>
        <v>ΛΑΘΟΣ</v>
      </c>
      <c r="G26">
        <f t="shared" si="1"/>
        <v>0</v>
      </c>
    </row>
    <row r="27" spans="1:7" ht="31.5">
      <c r="A27" s="21" t="s">
        <v>183</v>
      </c>
      <c r="B27" s="31"/>
      <c r="C27" s="12" t="s">
        <v>153</v>
      </c>
      <c r="D27" s="29" t="str">
        <f t="shared" si="0"/>
        <v>ΛΑΘΟΣ</v>
      </c>
      <c r="G27">
        <f t="shared" si="1"/>
        <v>0</v>
      </c>
    </row>
    <row r="28" spans="1:7" ht="31.5">
      <c r="A28" s="21" t="s">
        <v>77</v>
      </c>
      <c r="B28" s="31"/>
      <c r="C28" s="12" t="s">
        <v>153</v>
      </c>
      <c r="D28" s="29" t="str">
        <f t="shared" si="0"/>
        <v>ΛΑΘΟΣ</v>
      </c>
      <c r="G28">
        <f t="shared" si="1"/>
        <v>0</v>
      </c>
    </row>
    <row r="29" spans="1:7" ht="15.75">
      <c r="A29" s="21" t="s">
        <v>78</v>
      </c>
      <c r="B29" s="31"/>
      <c r="C29" s="12" t="s">
        <v>153</v>
      </c>
      <c r="D29" s="29" t="str">
        <f t="shared" si="0"/>
        <v>ΛΑΘΟΣ</v>
      </c>
      <c r="G29">
        <f t="shared" si="1"/>
        <v>0</v>
      </c>
    </row>
    <row r="30" spans="1:7" ht="31.5">
      <c r="A30" s="21" t="s">
        <v>150</v>
      </c>
      <c r="B30" s="31"/>
      <c r="C30" s="12" t="s">
        <v>153</v>
      </c>
      <c r="D30" s="29" t="str">
        <f t="shared" si="0"/>
        <v>ΛΑΘΟΣ</v>
      </c>
      <c r="G30">
        <f t="shared" si="1"/>
        <v>0</v>
      </c>
    </row>
    <row r="31" spans="1:7" ht="30">
      <c r="A31" s="11" t="s">
        <v>138</v>
      </c>
      <c r="B31" s="31"/>
      <c r="C31" s="12" t="s">
        <v>152</v>
      </c>
      <c r="D31" s="29" t="str">
        <f t="shared" si="0"/>
        <v>ΛΑΘΟΣ</v>
      </c>
      <c r="G31">
        <f t="shared" si="1"/>
        <v>0</v>
      </c>
    </row>
    <row r="32" spans="1:7" ht="18.75" customHeight="1">
      <c r="A32" s="21" t="s">
        <v>79</v>
      </c>
      <c r="B32" s="31"/>
      <c r="C32" s="12" t="s">
        <v>152</v>
      </c>
      <c r="D32" s="29" t="str">
        <f t="shared" si="0"/>
        <v>ΛΑΘΟΣ</v>
      </c>
      <c r="G32">
        <f t="shared" si="1"/>
        <v>0</v>
      </c>
    </row>
    <row r="33" spans="1:7" ht="31.5">
      <c r="A33" s="21" t="s">
        <v>80</v>
      </c>
      <c r="B33" s="32"/>
      <c r="C33" s="12" t="s">
        <v>153</v>
      </c>
      <c r="D33" s="29" t="str">
        <f t="shared" si="0"/>
        <v>ΛΑΘΟΣ</v>
      </c>
      <c r="F33" s="10"/>
      <c r="G33">
        <f t="shared" si="1"/>
        <v>0</v>
      </c>
    </row>
    <row r="34" spans="1:7" ht="60">
      <c r="A34" s="21" t="s">
        <v>81</v>
      </c>
      <c r="B34" s="31"/>
      <c r="C34" s="12" t="s">
        <v>153</v>
      </c>
      <c r="D34" s="29" t="str">
        <f t="shared" si="0"/>
        <v>ΛΑΘΟΣ</v>
      </c>
      <c r="E34" s="3" t="str">
        <f>IF(B34="Σ","Προσοχή! Η ταχύτητα αντιδρασης υπολογίζεται πειραματικά μετρώντας τις μεταβολές συγκέντρωσης."," ")</f>
        <v xml:space="preserve"> </v>
      </c>
      <c r="G34">
        <f t="shared" si="1"/>
        <v>0</v>
      </c>
    </row>
    <row r="35" spans="1:7" ht="31.5">
      <c r="A35" s="21" t="s">
        <v>84</v>
      </c>
      <c r="B35" s="31"/>
      <c r="C35" s="12" t="s">
        <v>152</v>
      </c>
      <c r="D35" s="29" t="str">
        <f t="shared" si="0"/>
        <v>ΛΑΘΟΣ</v>
      </c>
      <c r="G35">
        <f t="shared" si="1"/>
        <v>0</v>
      </c>
    </row>
    <row r="36" spans="1:7" ht="15.75">
      <c r="A36" s="21" t="s">
        <v>83</v>
      </c>
      <c r="B36" s="31"/>
      <c r="C36" s="12" t="s">
        <v>153</v>
      </c>
      <c r="D36" s="29" t="str">
        <f t="shared" si="0"/>
        <v>ΛΑΘΟΣ</v>
      </c>
      <c r="G36">
        <f t="shared" si="1"/>
        <v>0</v>
      </c>
    </row>
    <row r="37" spans="1:7" ht="31.5">
      <c r="A37" s="21" t="s">
        <v>85</v>
      </c>
      <c r="B37" s="31"/>
      <c r="C37" s="12" t="s">
        <v>153</v>
      </c>
      <c r="D37" s="29" t="str">
        <f t="shared" si="0"/>
        <v>ΛΑΘΟΣ</v>
      </c>
      <c r="G37">
        <f t="shared" si="1"/>
        <v>0</v>
      </c>
    </row>
    <row r="38" spans="1:7" ht="31.5">
      <c r="A38" s="17" t="s">
        <v>70</v>
      </c>
      <c r="B38" s="31"/>
      <c r="C38" s="12" t="s">
        <v>153</v>
      </c>
      <c r="D38" s="29" t="str">
        <f t="shared" si="0"/>
        <v>ΛΑΘΟΣ</v>
      </c>
      <c r="G38">
        <f t="shared" si="1"/>
        <v>0</v>
      </c>
    </row>
    <row r="39" spans="1:7" ht="31.5">
      <c r="A39" s="21" t="s">
        <v>184</v>
      </c>
      <c r="B39" s="31"/>
      <c r="C39" s="12" t="s">
        <v>152</v>
      </c>
      <c r="D39" s="29" t="str">
        <f t="shared" si="0"/>
        <v>ΛΑΘΟΣ</v>
      </c>
      <c r="G39">
        <f t="shared" si="1"/>
        <v>0</v>
      </c>
    </row>
    <row r="40" spans="1:7" ht="31.5">
      <c r="A40" s="21" t="s">
        <v>86</v>
      </c>
      <c r="B40" s="31"/>
      <c r="C40" s="12" t="s">
        <v>152</v>
      </c>
      <c r="D40" s="29" t="str">
        <f t="shared" si="0"/>
        <v>ΛΑΘΟΣ</v>
      </c>
      <c r="G40">
        <f t="shared" si="1"/>
        <v>0</v>
      </c>
    </row>
    <row r="41" spans="1:7">
      <c r="A41" s="11" t="s">
        <v>90</v>
      </c>
      <c r="B41" s="31"/>
      <c r="C41" s="12" t="s">
        <v>153</v>
      </c>
      <c r="D41" s="29" t="str">
        <f t="shared" si="0"/>
        <v>ΛΑΘΟΣ</v>
      </c>
      <c r="G41">
        <f t="shared" si="1"/>
        <v>0</v>
      </c>
    </row>
    <row r="42" spans="1:7">
      <c r="A42" s="11" t="s">
        <v>93</v>
      </c>
      <c r="B42" s="31"/>
      <c r="C42" s="12" t="s">
        <v>153</v>
      </c>
      <c r="D42" s="29" t="str">
        <f t="shared" si="0"/>
        <v>ΛΑΘΟΣ</v>
      </c>
      <c r="G42">
        <f t="shared" si="1"/>
        <v>0</v>
      </c>
    </row>
    <row r="43" spans="1:7" ht="64.5" customHeight="1">
      <c r="A43" s="11" t="s">
        <v>185</v>
      </c>
      <c r="B43" s="31"/>
      <c r="C43" s="12" t="s">
        <v>153</v>
      </c>
      <c r="D43" s="29" t="str">
        <f t="shared" si="0"/>
        <v>ΛΑΘΟΣ</v>
      </c>
      <c r="G43">
        <f t="shared" si="1"/>
        <v>0</v>
      </c>
    </row>
    <row r="44" spans="1:7" ht="92.25" customHeight="1">
      <c r="A44" s="11" t="s">
        <v>145</v>
      </c>
      <c r="B44" s="31"/>
      <c r="C44" s="12" t="s">
        <v>152</v>
      </c>
      <c r="D44" s="29" t="str">
        <f t="shared" si="0"/>
        <v>ΛΑΘΟΣ</v>
      </c>
      <c r="G44">
        <f t="shared" si="1"/>
        <v>0</v>
      </c>
    </row>
    <row r="45" spans="1:7">
      <c r="B45" s="27" t="s">
        <v>238</v>
      </c>
      <c r="D45" s="30">
        <f>SUM(G2:G44)/COUNT(G2:G44)</f>
        <v>0</v>
      </c>
      <c r="G45">
        <f t="shared" si="1"/>
        <v>0</v>
      </c>
    </row>
    <row r="46" spans="1:7">
      <c r="G46">
        <f t="shared" si="1"/>
        <v>1</v>
      </c>
    </row>
    <row r="47" spans="1:7">
      <c r="G47">
        <f t="shared" si="1"/>
        <v>1</v>
      </c>
    </row>
    <row r="48" spans="1:7">
      <c r="G48">
        <f t="shared" si="1"/>
        <v>1</v>
      </c>
    </row>
    <row r="49" spans="7:7">
      <c r="G49">
        <f t="shared" si="1"/>
        <v>1</v>
      </c>
    </row>
    <row r="50" spans="7:7">
      <c r="G50">
        <f t="shared" si="1"/>
        <v>1</v>
      </c>
    </row>
    <row r="51" spans="7:7">
      <c r="G51">
        <f t="shared" si="1"/>
        <v>1</v>
      </c>
    </row>
    <row r="52" spans="7:7">
      <c r="G52">
        <f t="shared" si="1"/>
        <v>1</v>
      </c>
    </row>
    <row r="53" spans="7:7">
      <c r="G53">
        <f t="shared" si="1"/>
        <v>1</v>
      </c>
    </row>
    <row r="54" spans="7:7">
      <c r="G54">
        <f t="shared" si="1"/>
        <v>1</v>
      </c>
    </row>
    <row r="55" spans="7:7">
      <c r="G55">
        <f t="shared" si="1"/>
        <v>1</v>
      </c>
    </row>
    <row r="56" spans="7:7">
      <c r="G56">
        <f t="shared" si="1"/>
        <v>1</v>
      </c>
    </row>
    <row r="57" spans="7:7">
      <c r="G57">
        <f t="shared" si="1"/>
        <v>1</v>
      </c>
    </row>
    <row r="58" spans="7:7">
      <c r="G58">
        <f t="shared" si="1"/>
        <v>1</v>
      </c>
    </row>
    <row r="59" spans="7:7">
      <c r="G59">
        <f t="shared" si="1"/>
        <v>1</v>
      </c>
    </row>
  </sheetData>
  <sheetProtection password="C43F" sheet="1" objects="1" scenarios="1"/>
  <conditionalFormatting sqref="D2:D44">
    <cfRule type="cellIs" dxfId="9" priority="3" operator="equal">
      <formula>"ΛΑΘΟΣ"</formula>
    </cfRule>
  </conditionalFormatting>
  <conditionalFormatting sqref="D2:D44">
    <cfRule type="cellIs" dxfId="8" priority="2" operator="equal">
      <formula>"ΣΩΣΤΟ"</formula>
    </cfRule>
  </conditionalFormatting>
  <conditionalFormatting sqref="D2:D44">
    <cfRule type="colorScale" priority="1">
      <colorScale>
        <cfvo type="min" val="0"/>
        <cfvo type="max" val="0"/>
        <color rgb="FFFF7128"/>
        <color rgb="FFFFEF9C"/>
      </colorScale>
    </cfRule>
  </conditionalFormatting>
  <dataValidations count="1">
    <dataValidation type="list" allowBlank="1" showInputMessage="1" showErrorMessage="1" error="ΕΠΙΛΕΞΤΕ ΑΠΟ ΤΟ ΒΕΛΑΚΙ" sqref="B2:B44">
      <formula1>$F$5:$F$6</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G31"/>
  <sheetViews>
    <sheetView workbookViewId="0">
      <selection activeCell="E6" sqref="E6"/>
    </sheetView>
  </sheetViews>
  <sheetFormatPr defaultRowHeight="15"/>
  <cols>
    <col min="1" max="1" width="78.85546875" customWidth="1"/>
    <col min="2" max="2" width="9.140625" style="12"/>
    <col min="3" max="3" width="0" style="12" hidden="1" customWidth="1"/>
    <col min="4" max="4" width="9.140625" style="12"/>
    <col min="5" max="5" width="35.140625" style="11" customWidth="1"/>
    <col min="6" max="7" width="0" hidden="1" customWidth="1"/>
  </cols>
  <sheetData>
    <row r="1" spans="1:7">
      <c r="B1" s="12" t="s">
        <v>154</v>
      </c>
    </row>
    <row r="2" spans="1:7" ht="30">
      <c r="A2" s="3" t="s">
        <v>114</v>
      </c>
      <c r="B2" s="31"/>
      <c r="C2" s="12" t="s">
        <v>153</v>
      </c>
      <c r="D2" s="29" t="str">
        <f t="shared" ref="D2:D30" si="0">IF(B2=C2,"ΣΩΣΤΟ","ΛΑΘΟΣ")</f>
        <v>ΛΑΘΟΣ</v>
      </c>
      <c r="G2">
        <f>IF(B2=C2,1,0)</f>
        <v>0</v>
      </c>
    </row>
    <row r="3" spans="1:7" ht="48">
      <c r="A3" s="5" t="s">
        <v>132</v>
      </c>
      <c r="B3" s="31"/>
      <c r="C3" s="12" t="s">
        <v>153</v>
      </c>
      <c r="D3" s="29" t="str">
        <f t="shared" si="0"/>
        <v>ΛΑΘΟΣ</v>
      </c>
      <c r="F3" t="s">
        <v>152</v>
      </c>
      <c r="G3">
        <f t="shared" ref="G3:G59" si="1">IF(B3=C3,1,0)</f>
        <v>0</v>
      </c>
    </row>
    <row r="4" spans="1:7" ht="31.5">
      <c r="A4" s="5" t="s">
        <v>116</v>
      </c>
      <c r="B4" s="31"/>
      <c r="C4" s="12" t="s">
        <v>153</v>
      </c>
      <c r="D4" s="29" t="str">
        <f t="shared" si="0"/>
        <v>ΛΑΘΟΣ</v>
      </c>
      <c r="F4" t="s">
        <v>153</v>
      </c>
      <c r="G4">
        <f t="shared" si="1"/>
        <v>0</v>
      </c>
    </row>
    <row r="5" spans="1:7" ht="31.5">
      <c r="A5" s="5" t="s">
        <v>117</v>
      </c>
      <c r="B5" s="31"/>
      <c r="C5" s="12" t="s">
        <v>153</v>
      </c>
      <c r="D5" s="29" t="str">
        <f t="shared" si="0"/>
        <v>ΛΑΘΟΣ</v>
      </c>
      <c r="G5">
        <f t="shared" si="1"/>
        <v>0</v>
      </c>
    </row>
    <row r="6" spans="1:7" ht="48.75" customHeight="1">
      <c r="A6" s="9" t="s">
        <v>118</v>
      </c>
      <c r="B6" s="31"/>
      <c r="C6" s="12" t="s">
        <v>153</v>
      </c>
      <c r="D6" s="29" t="str">
        <f t="shared" si="0"/>
        <v>ΛΑΘΟΣ</v>
      </c>
      <c r="E6" s="11" t="str">
        <f>IF(B6="Σ","Προσοχή! Η απόδοση υπολογίζεται βάσει του συστατικού που βρίσκεται σε έλλειψη."," ")</f>
        <v xml:space="preserve"> </v>
      </c>
      <c r="G6">
        <f t="shared" si="1"/>
        <v>0</v>
      </c>
    </row>
    <row r="7" spans="1:7" ht="34.5">
      <c r="A7" s="9" t="s">
        <v>135</v>
      </c>
      <c r="B7" s="31"/>
      <c r="C7" s="12" t="s">
        <v>153</v>
      </c>
      <c r="D7" s="29" t="str">
        <f t="shared" si="0"/>
        <v>ΛΑΘΟΣ</v>
      </c>
      <c r="G7">
        <f t="shared" si="1"/>
        <v>0</v>
      </c>
    </row>
    <row r="8" spans="1:7" ht="69">
      <c r="A8" s="9" t="s">
        <v>119</v>
      </c>
      <c r="B8" s="31"/>
      <c r="C8" s="12" t="s">
        <v>152</v>
      </c>
      <c r="D8" s="29" t="str">
        <f t="shared" si="0"/>
        <v>ΛΑΘΟΣ</v>
      </c>
      <c r="E8" s="11" t="str">
        <f>IF(B8="Λ","Προσοχή! Μείωση της θερμοκρασίας ευνοεί τις εξώθερμες και αυξάνει την απόδοσή τους. Αυτή η αντίδραση είναι ενδόθερμη."," ")</f>
        <v xml:space="preserve"> </v>
      </c>
      <c r="G8">
        <f t="shared" si="1"/>
        <v>0</v>
      </c>
    </row>
    <row r="9" spans="1:7" ht="31.5">
      <c r="A9" s="5" t="s">
        <v>121</v>
      </c>
      <c r="B9" s="31"/>
      <c r="C9" s="12" t="s">
        <v>152</v>
      </c>
      <c r="D9" s="29" t="str">
        <f t="shared" si="0"/>
        <v>ΛΑΘΟΣ</v>
      </c>
      <c r="G9">
        <f t="shared" si="1"/>
        <v>0</v>
      </c>
    </row>
    <row r="10" spans="1:7" ht="31.5">
      <c r="A10" s="5" t="s">
        <v>120</v>
      </c>
      <c r="B10" s="31"/>
      <c r="C10" s="12" t="s">
        <v>152</v>
      </c>
      <c r="D10" s="29" t="str">
        <f t="shared" si="0"/>
        <v>ΛΑΘΟΣ</v>
      </c>
      <c r="G10">
        <f t="shared" si="1"/>
        <v>0</v>
      </c>
    </row>
    <row r="11" spans="1:7" ht="47.25">
      <c r="A11" s="5" t="s">
        <v>123</v>
      </c>
      <c r="B11" s="31"/>
      <c r="C11" s="12" t="s">
        <v>152</v>
      </c>
      <c r="D11" s="29" t="str">
        <f t="shared" si="0"/>
        <v>ΛΑΘΟΣ</v>
      </c>
      <c r="G11">
        <f t="shared" si="1"/>
        <v>0</v>
      </c>
    </row>
    <row r="12" spans="1:7" ht="15.75">
      <c r="A12" s="8" t="s">
        <v>125</v>
      </c>
      <c r="B12" s="31"/>
      <c r="C12" s="12" t="s">
        <v>153</v>
      </c>
      <c r="D12" s="29" t="str">
        <f t="shared" si="0"/>
        <v>ΛΑΘΟΣ</v>
      </c>
      <c r="G12">
        <f t="shared" si="1"/>
        <v>0</v>
      </c>
    </row>
    <row r="13" spans="1:7" ht="31.5">
      <c r="A13" s="5" t="s">
        <v>136</v>
      </c>
      <c r="B13" s="31"/>
      <c r="C13" s="12" t="s">
        <v>152</v>
      </c>
      <c r="D13" s="29" t="str">
        <f t="shared" si="0"/>
        <v>ΛΑΘΟΣ</v>
      </c>
      <c r="G13">
        <f t="shared" si="1"/>
        <v>0</v>
      </c>
    </row>
    <row r="14" spans="1:7" ht="31.5">
      <c r="A14" s="5" t="s">
        <v>124</v>
      </c>
      <c r="B14" s="31"/>
      <c r="C14" s="12" t="s">
        <v>152</v>
      </c>
      <c r="D14" s="29" t="str">
        <f t="shared" si="0"/>
        <v>ΛΑΘΟΣ</v>
      </c>
      <c r="G14">
        <f t="shared" si="1"/>
        <v>0</v>
      </c>
    </row>
    <row r="15" spans="1:7" ht="47.25">
      <c r="A15" s="9" t="s">
        <v>186</v>
      </c>
      <c r="B15" s="31"/>
      <c r="C15" s="12" t="s">
        <v>153</v>
      </c>
      <c r="D15" s="29" t="str">
        <f t="shared" si="0"/>
        <v>ΛΑΘΟΣ</v>
      </c>
      <c r="E15" s="11" t="str">
        <f>IF(B15="Σ","Προσοχή! Η Κc επηρεάζεται μόνο από τη θερμοκρασία."," ")</f>
        <v xml:space="preserve"> </v>
      </c>
      <c r="G15">
        <f t="shared" si="1"/>
        <v>0</v>
      </c>
    </row>
    <row r="16" spans="1:7" ht="32.25">
      <c r="A16" s="5" t="s">
        <v>131</v>
      </c>
      <c r="B16" s="31"/>
      <c r="C16" s="12" t="s">
        <v>152</v>
      </c>
      <c r="D16" s="29" t="str">
        <f t="shared" si="0"/>
        <v>ΛΑΘΟΣ</v>
      </c>
      <c r="G16">
        <f t="shared" si="1"/>
        <v>0</v>
      </c>
    </row>
    <row r="17" spans="1:7" ht="32.25">
      <c r="A17" s="5" t="s">
        <v>133</v>
      </c>
      <c r="B17" s="31"/>
      <c r="C17" s="12" t="s">
        <v>152</v>
      </c>
      <c r="D17" s="29" t="str">
        <f t="shared" si="0"/>
        <v>ΛΑΘΟΣ</v>
      </c>
      <c r="G17">
        <f t="shared" si="1"/>
        <v>0</v>
      </c>
    </row>
    <row r="18" spans="1:7" ht="16.5">
      <c r="A18" s="8" t="s">
        <v>122</v>
      </c>
      <c r="B18" s="31"/>
      <c r="C18" s="12" t="s">
        <v>152</v>
      </c>
      <c r="D18" s="29" t="str">
        <f t="shared" si="0"/>
        <v>ΛΑΘΟΣ</v>
      </c>
      <c r="G18">
        <f t="shared" si="1"/>
        <v>0</v>
      </c>
    </row>
    <row r="19" spans="1:7" ht="31.5">
      <c r="A19" s="5" t="s">
        <v>115</v>
      </c>
      <c r="B19" s="31"/>
      <c r="C19" s="12" t="s">
        <v>152</v>
      </c>
      <c r="D19" s="29" t="str">
        <f t="shared" si="0"/>
        <v>ΛΑΘΟΣ</v>
      </c>
      <c r="G19">
        <f t="shared" si="1"/>
        <v>0</v>
      </c>
    </row>
    <row r="20" spans="1:7" ht="38.25" customHeight="1">
      <c r="A20" s="22" t="s">
        <v>126</v>
      </c>
      <c r="B20" s="31"/>
      <c r="C20" s="12" t="s">
        <v>152</v>
      </c>
      <c r="D20" s="29" t="str">
        <f t="shared" si="0"/>
        <v>ΛΑΘΟΣ</v>
      </c>
      <c r="G20">
        <f t="shared" si="1"/>
        <v>0</v>
      </c>
    </row>
    <row r="21" spans="1:7" ht="67.5">
      <c r="A21" s="5" t="s">
        <v>127</v>
      </c>
      <c r="B21" s="31"/>
      <c r="C21" s="12" t="s">
        <v>153</v>
      </c>
      <c r="D21" s="29" t="str">
        <f t="shared" si="0"/>
        <v>ΛΑΘΟΣ</v>
      </c>
      <c r="E21" s="11" t="str">
        <f>IF(B21="Σ","Προσοχή! Η μεταβολή τείνει να αναιρεθεί, δεν αναιρείται πλήρως."," ")</f>
        <v xml:space="preserve"> </v>
      </c>
      <c r="G21">
        <f t="shared" si="1"/>
        <v>0</v>
      </c>
    </row>
    <row r="22" spans="1:7" ht="47.25">
      <c r="A22" s="5" t="s">
        <v>187</v>
      </c>
      <c r="B22" s="31"/>
      <c r="C22" s="12" t="s">
        <v>152</v>
      </c>
      <c r="D22" s="29" t="str">
        <f t="shared" si="0"/>
        <v>ΛΑΘΟΣ</v>
      </c>
      <c r="G22">
        <f t="shared" si="1"/>
        <v>0</v>
      </c>
    </row>
    <row r="23" spans="1:7" ht="31.5">
      <c r="A23" s="5" t="s">
        <v>128</v>
      </c>
      <c r="B23" s="31"/>
      <c r="C23" s="12" t="s">
        <v>153</v>
      </c>
      <c r="D23" s="29" t="str">
        <f t="shared" si="0"/>
        <v>ΛΑΘΟΣ</v>
      </c>
      <c r="G23">
        <f t="shared" si="1"/>
        <v>0</v>
      </c>
    </row>
    <row r="24" spans="1:7" ht="31.5">
      <c r="A24" s="5" t="s">
        <v>129</v>
      </c>
      <c r="B24" s="31"/>
      <c r="C24" s="12" t="s">
        <v>153</v>
      </c>
      <c r="D24" s="29" t="str">
        <f t="shared" si="0"/>
        <v>ΛΑΘΟΣ</v>
      </c>
      <c r="G24">
        <f t="shared" si="1"/>
        <v>0</v>
      </c>
    </row>
    <row r="25" spans="1:7" ht="45" customHeight="1">
      <c r="A25" s="5" t="s">
        <v>130</v>
      </c>
      <c r="B25" s="31"/>
      <c r="C25" s="12" t="s">
        <v>153</v>
      </c>
      <c r="D25" s="29" t="str">
        <f t="shared" si="0"/>
        <v>ΛΑΘΟΣ</v>
      </c>
      <c r="E25" s="11" t="str">
        <f>IF(B25="Σ","Προσοχή! Η ποσότητα των στερεών και καθαρών υγρών δεν επηρεάζει την χημική ισορροπία."," ")</f>
        <v xml:space="preserve"> </v>
      </c>
      <c r="G25">
        <f t="shared" si="1"/>
        <v>0</v>
      </c>
    </row>
    <row r="26" spans="1:7" ht="61.5" customHeight="1">
      <c r="A26" s="5" t="s">
        <v>134</v>
      </c>
      <c r="B26" s="31"/>
      <c r="C26" s="12" t="s">
        <v>152</v>
      </c>
      <c r="D26" s="29" t="str">
        <f t="shared" si="0"/>
        <v>ΛΑΘΟΣ</v>
      </c>
      <c r="E26" s="11" t="str">
        <f>IF(B26="Λ","Προσοχή! Αν μειωθεί ο όγκος του διαλύματος Q&gt;Kc.Ετσι η αντιδραση μετατοπίζεται αριστερα και μειώνεται η απόδοση."," ")</f>
        <v xml:space="preserve"> </v>
      </c>
      <c r="G26">
        <f t="shared" si="1"/>
        <v>0</v>
      </c>
    </row>
    <row r="27" spans="1:7" ht="31.5">
      <c r="A27" s="5" t="s">
        <v>137</v>
      </c>
      <c r="B27" s="31"/>
      <c r="C27" s="12" t="s">
        <v>152</v>
      </c>
      <c r="D27" s="29" t="str">
        <f t="shared" si="0"/>
        <v>ΛΑΘΟΣ</v>
      </c>
      <c r="G27">
        <f t="shared" si="1"/>
        <v>0</v>
      </c>
    </row>
    <row r="28" spans="1:7" ht="64.5" customHeight="1">
      <c r="A28" s="21" t="s">
        <v>189</v>
      </c>
      <c r="B28" s="31"/>
      <c r="C28" s="12" t="s">
        <v>153</v>
      </c>
      <c r="D28" s="29" t="str">
        <f t="shared" si="0"/>
        <v>ΛΑΘΟΣ</v>
      </c>
      <c r="E28" s="11" t="str">
        <f>IF(B28="Σ","Προσοχή! Σε μια αμφιδρομη αντίδραση δεν μηδενίζεται κανένα αντιδρόν."," ")</f>
        <v xml:space="preserve"> </v>
      </c>
      <c r="G28">
        <f t="shared" si="1"/>
        <v>0</v>
      </c>
    </row>
    <row r="29" spans="1:7" ht="76.5" customHeight="1">
      <c r="A29" s="11" t="s">
        <v>188</v>
      </c>
      <c r="B29" s="31"/>
      <c r="C29" s="12" t="s">
        <v>152</v>
      </c>
      <c r="D29" s="29" t="str">
        <f t="shared" si="0"/>
        <v>ΛΑΘΟΣ</v>
      </c>
      <c r="G29">
        <f t="shared" si="1"/>
        <v>0</v>
      </c>
    </row>
    <row r="30" spans="1:7" ht="89.25" customHeight="1">
      <c r="A30" s="21" t="s">
        <v>190</v>
      </c>
      <c r="B30" s="31"/>
      <c r="C30" s="12" t="s">
        <v>153</v>
      </c>
      <c r="D30" s="29" t="str">
        <f t="shared" si="0"/>
        <v>ΛΑΘΟΣ</v>
      </c>
      <c r="G30">
        <f t="shared" si="1"/>
        <v>0</v>
      </c>
    </row>
    <row r="31" spans="1:7">
      <c r="A31" s="23"/>
      <c r="B31" s="27" t="s">
        <v>238</v>
      </c>
      <c r="D31" s="30">
        <f>SUM(G2:G30)/COUNT(G2:G30)</f>
        <v>0</v>
      </c>
    </row>
  </sheetData>
  <sheetProtection password="C43F" sheet="1" objects="1" scenarios="1"/>
  <conditionalFormatting sqref="D2:D30">
    <cfRule type="cellIs" dxfId="11" priority="3" operator="equal">
      <formula>"ΛΑΘΟΣ"</formula>
    </cfRule>
  </conditionalFormatting>
  <conditionalFormatting sqref="D2:D30">
    <cfRule type="cellIs" dxfId="10" priority="2" operator="equal">
      <formula>"ΣΩΣΤΟ"</formula>
    </cfRule>
  </conditionalFormatting>
  <conditionalFormatting sqref="D2:D30">
    <cfRule type="colorScale" priority="1">
      <colorScale>
        <cfvo type="min" val="0"/>
        <cfvo type="max" val="0"/>
        <color rgb="FFFF7128"/>
        <color rgb="FFFFEF9C"/>
      </colorScale>
    </cfRule>
  </conditionalFormatting>
  <dataValidations count="1">
    <dataValidation type="list" allowBlank="1" showInputMessage="1" showErrorMessage="1" error="Επιλέξτε από το βελάκι" sqref="B2:B28">
      <formula1>$F$3:$F$4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G64"/>
  <sheetViews>
    <sheetView topLeftCell="A58" workbookViewId="0">
      <selection activeCell="E62" sqref="E62"/>
    </sheetView>
  </sheetViews>
  <sheetFormatPr defaultRowHeight="15"/>
  <cols>
    <col min="1" max="1" width="78.5703125" style="3" customWidth="1"/>
    <col min="2" max="2" width="9.140625" style="12"/>
    <col min="3" max="3" width="0" style="12" hidden="1" customWidth="1"/>
    <col min="4" max="4" width="9.140625" style="12"/>
    <col min="5" max="5" width="37.28515625" style="3" customWidth="1"/>
    <col min="6" max="6" width="9.140625" hidden="1" customWidth="1"/>
    <col min="7" max="7" width="0" hidden="1" customWidth="1"/>
  </cols>
  <sheetData>
    <row r="1" spans="1:7">
      <c r="A1" s="3" t="s">
        <v>0</v>
      </c>
      <c r="B1" s="12" t="s">
        <v>154</v>
      </c>
    </row>
    <row r="2" spans="1:7" ht="18.75">
      <c r="A2" s="1" t="s">
        <v>155</v>
      </c>
      <c r="B2" s="31"/>
      <c r="C2" s="12" t="s">
        <v>153</v>
      </c>
      <c r="D2" s="29" t="str">
        <f t="shared" ref="D2:D63" si="0">IF(B2=C2,"ΣΩΣΤΟ","ΛΑΘΟΣ")</f>
        <v>ΛΑΘΟΣ</v>
      </c>
      <c r="G2">
        <f>IF(B2=C2,1,0)</f>
        <v>0</v>
      </c>
    </row>
    <row r="3" spans="1:7" ht="18.75">
      <c r="A3" s="1" t="s">
        <v>1</v>
      </c>
      <c r="B3" s="31"/>
      <c r="C3" s="12" t="s">
        <v>153</v>
      </c>
      <c r="D3" s="29" t="str">
        <f t="shared" si="0"/>
        <v>ΛΑΘΟΣ</v>
      </c>
      <c r="G3">
        <f t="shared" ref="G3:G59" si="1">IF(B3=C3,1,0)</f>
        <v>0</v>
      </c>
    </row>
    <row r="4" spans="1:7" ht="34.5">
      <c r="A4" s="1" t="s">
        <v>156</v>
      </c>
      <c r="B4" s="31"/>
      <c r="C4" s="12" t="s">
        <v>152</v>
      </c>
      <c r="D4" s="29" t="str">
        <f t="shared" si="0"/>
        <v>ΛΑΘΟΣ</v>
      </c>
      <c r="G4">
        <f t="shared" si="1"/>
        <v>0</v>
      </c>
    </row>
    <row r="5" spans="1:7" ht="31.5">
      <c r="A5" s="1" t="s">
        <v>157</v>
      </c>
      <c r="B5" s="31"/>
      <c r="C5" s="12" t="s">
        <v>153</v>
      </c>
      <c r="D5" s="29" t="str">
        <f t="shared" si="0"/>
        <v>ΛΑΘΟΣ</v>
      </c>
      <c r="F5" t="s">
        <v>153</v>
      </c>
      <c r="G5">
        <f t="shared" si="1"/>
        <v>0</v>
      </c>
    </row>
    <row r="6" spans="1:7" ht="34.5">
      <c r="A6" s="1" t="s">
        <v>158</v>
      </c>
      <c r="B6" s="31"/>
      <c r="C6" s="12" t="s">
        <v>152</v>
      </c>
      <c r="D6" s="29" t="str">
        <f t="shared" si="0"/>
        <v>ΛΑΘΟΣ</v>
      </c>
      <c r="F6" t="s">
        <v>152</v>
      </c>
      <c r="G6">
        <f t="shared" si="1"/>
        <v>0</v>
      </c>
    </row>
    <row r="7" spans="1:7" ht="40.5">
      <c r="A7" s="1" t="s">
        <v>159</v>
      </c>
      <c r="B7" s="31"/>
      <c r="C7" s="12" t="s">
        <v>152</v>
      </c>
      <c r="D7" s="29" t="str">
        <f t="shared" si="0"/>
        <v>ΛΑΘΟΣ</v>
      </c>
      <c r="G7">
        <f t="shared" si="1"/>
        <v>0</v>
      </c>
    </row>
    <row r="8" spans="1:7" ht="20.25">
      <c r="A8" s="1" t="s">
        <v>160</v>
      </c>
      <c r="B8" s="31"/>
      <c r="C8" s="12" t="s">
        <v>152</v>
      </c>
      <c r="D8" s="29" t="str">
        <f t="shared" si="0"/>
        <v>ΛΑΘΟΣ</v>
      </c>
      <c r="G8">
        <f t="shared" si="1"/>
        <v>0</v>
      </c>
    </row>
    <row r="9" spans="1:7" ht="18.75" customHeight="1">
      <c r="A9" s="1" t="s">
        <v>161</v>
      </c>
      <c r="B9" s="31"/>
      <c r="C9" s="12" t="s">
        <v>152</v>
      </c>
      <c r="D9" s="29" t="str">
        <f t="shared" si="0"/>
        <v>ΛΑΘΟΣ</v>
      </c>
      <c r="G9">
        <f t="shared" si="1"/>
        <v>0</v>
      </c>
    </row>
    <row r="10" spans="1:7" ht="31.5">
      <c r="A10" s="1" t="s">
        <v>162</v>
      </c>
      <c r="B10" s="31"/>
      <c r="C10" s="12" t="s">
        <v>152</v>
      </c>
      <c r="D10" s="29" t="str">
        <f t="shared" si="0"/>
        <v>ΛΑΘΟΣ</v>
      </c>
      <c r="G10">
        <f t="shared" si="1"/>
        <v>0</v>
      </c>
    </row>
    <row r="11" spans="1:7" ht="15.75">
      <c r="A11" s="24" t="s">
        <v>163</v>
      </c>
      <c r="B11" s="31"/>
      <c r="C11" s="12" t="s">
        <v>152</v>
      </c>
      <c r="D11" s="29" t="str">
        <f t="shared" si="0"/>
        <v>ΛΑΘΟΣ</v>
      </c>
      <c r="E11" s="3" t="str">
        <f>IF(B11="Λ","Προσοχή! Αφού η Κw μεταβάλλεται με τη θερμοκρασία, μεταβάλλεται και το ουδέτερο pH."," ")</f>
        <v xml:space="preserve"> </v>
      </c>
      <c r="G11">
        <f t="shared" si="1"/>
        <v>0</v>
      </c>
    </row>
    <row r="12" spans="1:7" ht="36">
      <c r="A12" s="1" t="s">
        <v>164</v>
      </c>
      <c r="B12" s="31"/>
      <c r="C12" s="12" t="s">
        <v>153</v>
      </c>
      <c r="D12" s="29" t="str">
        <f t="shared" si="0"/>
        <v>ΛΑΘΟΣ</v>
      </c>
      <c r="G12">
        <f t="shared" si="1"/>
        <v>0</v>
      </c>
    </row>
    <row r="13" spans="1:7" ht="57.75">
      <c r="A13" s="2" t="s">
        <v>191</v>
      </c>
      <c r="B13" s="31"/>
      <c r="C13" s="12" t="s">
        <v>152</v>
      </c>
      <c r="D13" s="29" t="str">
        <f t="shared" si="0"/>
        <v>ΛΑΘΟΣ</v>
      </c>
      <c r="E13" s="11" t="str">
        <f>IF(B13="Λ","Προσοχή!  pH1&gt;pH2→Ka1&lt;Ka2→Kb1&gt;Kb2."," ")</f>
        <v xml:space="preserve"> </v>
      </c>
      <c r="G13">
        <f t="shared" si="1"/>
        <v>0</v>
      </c>
    </row>
    <row r="14" spans="1:7" ht="19.5" customHeight="1">
      <c r="A14" s="1" t="s">
        <v>192</v>
      </c>
      <c r="B14" s="31"/>
      <c r="C14" s="12" t="s">
        <v>152</v>
      </c>
      <c r="D14" s="29" t="str">
        <f t="shared" si="0"/>
        <v>ΛΑΘΟΣ</v>
      </c>
      <c r="G14">
        <f t="shared" si="1"/>
        <v>0</v>
      </c>
    </row>
    <row r="15" spans="1:7" ht="47.25">
      <c r="A15" s="1" t="s">
        <v>193</v>
      </c>
      <c r="B15" s="31"/>
      <c r="C15" s="12" t="s">
        <v>152</v>
      </c>
      <c r="D15" s="29" t="str">
        <f t="shared" si="0"/>
        <v>ΛΑΘΟΣ</v>
      </c>
      <c r="G15">
        <f t="shared" si="1"/>
        <v>0</v>
      </c>
    </row>
    <row r="16" spans="1:7" ht="15.75">
      <c r="A16" s="1" t="s">
        <v>194</v>
      </c>
      <c r="B16" s="31"/>
      <c r="C16" s="12" t="s">
        <v>153</v>
      </c>
      <c r="D16" s="29" t="str">
        <f t="shared" si="0"/>
        <v>ΛΑΘΟΣ</v>
      </c>
      <c r="G16">
        <f t="shared" si="1"/>
        <v>0</v>
      </c>
    </row>
    <row r="17" spans="1:7" ht="31.5">
      <c r="A17" s="1" t="s">
        <v>195</v>
      </c>
      <c r="B17" s="31"/>
      <c r="C17" s="12" t="s">
        <v>152</v>
      </c>
      <c r="D17" s="29" t="str">
        <f t="shared" si="0"/>
        <v>ΛΑΘΟΣ</v>
      </c>
      <c r="G17">
        <f t="shared" si="1"/>
        <v>0</v>
      </c>
    </row>
    <row r="18" spans="1:7" ht="50.25">
      <c r="A18" s="1" t="s">
        <v>196</v>
      </c>
      <c r="B18" s="31"/>
      <c r="C18" s="12" t="s">
        <v>153</v>
      </c>
      <c r="D18" s="29" t="str">
        <f t="shared" si="0"/>
        <v>ΛΑΘΟΣ</v>
      </c>
      <c r="G18">
        <f t="shared" si="1"/>
        <v>0</v>
      </c>
    </row>
    <row r="19" spans="1:7" ht="31.5">
      <c r="A19" s="1" t="s">
        <v>197</v>
      </c>
      <c r="B19" s="31"/>
      <c r="C19" s="12" t="s">
        <v>153</v>
      </c>
      <c r="D19" s="29" t="str">
        <f t="shared" si="0"/>
        <v>ΛΑΘΟΣ</v>
      </c>
      <c r="G19">
        <f t="shared" si="1"/>
        <v>0</v>
      </c>
    </row>
    <row r="20" spans="1:7" ht="31.5">
      <c r="A20" s="1" t="s">
        <v>198</v>
      </c>
      <c r="B20" s="31"/>
      <c r="C20" s="12" t="s">
        <v>152</v>
      </c>
      <c r="D20" s="29" t="str">
        <f t="shared" si="0"/>
        <v>ΛΑΘΟΣ</v>
      </c>
      <c r="G20">
        <f t="shared" si="1"/>
        <v>0</v>
      </c>
    </row>
    <row r="21" spans="1:7" ht="47.25">
      <c r="A21" s="1" t="s">
        <v>204</v>
      </c>
      <c r="B21" s="31"/>
      <c r="C21" s="12" t="s">
        <v>152</v>
      </c>
      <c r="D21" s="29" t="str">
        <f t="shared" si="0"/>
        <v>ΛΑΘΟΣ</v>
      </c>
      <c r="G21">
        <f t="shared" si="1"/>
        <v>0</v>
      </c>
    </row>
    <row r="22" spans="1:7" ht="15.75">
      <c r="A22" s="1" t="s">
        <v>205</v>
      </c>
      <c r="B22" s="31"/>
      <c r="C22" s="12" t="s">
        <v>153</v>
      </c>
      <c r="D22" s="29" t="str">
        <f t="shared" si="0"/>
        <v>ΛΑΘΟΣ</v>
      </c>
      <c r="G22">
        <f t="shared" si="1"/>
        <v>0</v>
      </c>
    </row>
    <row r="23" spans="1:7" ht="56.25">
      <c r="A23" s="1" t="s">
        <v>199</v>
      </c>
      <c r="B23" s="31"/>
      <c r="C23" s="12" t="s">
        <v>153</v>
      </c>
      <c r="D23" s="29" t="str">
        <f t="shared" si="0"/>
        <v>ΛΑΘΟΣ</v>
      </c>
      <c r="G23">
        <f t="shared" si="1"/>
        <v>0</v>
      </c>
    </row>
    <row r="24" spans="1:7" ht="34.5">
      <c r="A24" s="1" t="s">
        <v>200</v>
      </c>
      <c r="B24" s="31"/>
      <c r="C24" s="12" t="s">
        <v>153</v>
      </c>
      <c r="D24" s="29" t="str">
        <f t="shared" si="0"/>
        <v>ΛΑΘΟΣ</v>
      </c>
      <c r="G24">
        <f t="shared" si="1"/>
        <v>0</v>
      </c>
    </row>
    <row r="25" spans="1:7" ht="51" customHeight="1">
      <c r="A25" s="24" t="s">
        <v>206</v>
      </c>
      <c r="B25" s="31"/>
      <c r="C25" s="12" t="s">
        <v>153</v>
      </c>
      <c r="D25" s="29" t="str">
        <f t="shared" si="0"/>
        <v>ΛΑΘΟΣ</v>
      </c>
      <c r="E25" s="11" t="str">
        <f>IF(B25="Σ","Προσοχή!  'Οσο μεγαλύτερο είναι το άτομο που συγκρατεί το Η, τόσο πιο ισχυρό είναι το οξύ. "," ")</f>
        <v xml:space="preserve"> </v>
      </c>
      <c r="G25">
        <f t="shared" si="1"/>
        <v>0</v>
      </c>
    </row>
    <row r="26" spans="1:7" ht="34.5">
      <c r="A26" s="1" t="s">
        <v>201</v>
      </c>
      <c r="B26" s="31"/>
      <c r="C26" s="12" t="s">
        <v>153</v>
      </c>
      <c r="D26" s="29" t="str">
        <f t="shared" si="0"/>
        <v>ΛΑΘΟΣ</v>
      </c>
      <c r="E26" s="11" t="str">
        <f>IF(B26="Σ","Προσοχή!  Στο ισοδύναμο σημείο υπάρχει μόνο CH3COONa, που είναι ασθενής βάση, άρα έχει pH&gt;7"," ")</f>
        <v xml:space="preserve"> </v>
      </c>
      <c r="G26">
        <f t="shared" si="1"/>
        <v>0</v>
      </c>
    </row>
    <row r="27" spans="1:7" ht="18.75">
      <c r="A27" s="1" t="s">
        <v>2</v>
      </c>
      <c r="B27" s="31"/>
      <c r="C27" s="12" t="s">
        <v>153</v>
      </c>
      <c r="D27" s="29" t="str">
        <f t="shared" si="0"/>
        <v>ΛΑΘΟΣ</v>
      </c>
      <c r="G27">
        <f t="shared" si="1"/>
        <v>0</v>
      </c>
    </row>
    <row r="28" spans="1:7" ht="18.75">
      <c r="A28" s="1" t="s">
        <v>202</v>
      </c>
      <c r="B28" s="31"/>
      <c r="C28" s="12" t="s">
        <v>153</v>
      </c>
      <c r="D28" s="29" t="str">
        <f t="shared" si="0"/>
        <v>ΛΑΘΟΣ</v>
      </c>
      <c r="G28">
        <f t="shared" si="1"/>
        <v>0</v>
      </c>
    </row>
    <row r="29" spans="1:7" ht="15.75">
      <c r="A29" s="1" t="s">
        <v>3</v>
      </c>
      <c r="B29" s="31"/>
      <c r="C29" s="12" t="s">
        <v>152</v>
      </c>
      <c r="D29" s="29" t="str">
        <f t="shared" si="0"/>
        <v>ΛΑΘΟΣ</v>
      </c>
      <c r="G29">
        <f t="shared" si="1"/>
        <v>0</v>
      </c>
    </row>
    <row r="30" spans="1:7" ht="54" customHeight="1">
      <c r="A30" s="1" t="s">
        <v>207</v>
      </c>
      <c r="B30" s="31"/>
      <c r="C30" s="12" t="s">
        <v>153</v>
      </c>
      <c r="D30" s="29" t="str">
        <f t="shared" si="0"/>
        <v>ΛΑΘΟΣ</v>
      </c>
      <c r="E30" s="11"/>
      <c r="G30">
        <f t="shared" si="1"/>
        <v>0</v>
      </c>
    </row>
    <row r="31" spans="1:7" ht="34.5">
      <c r="A31" s="1" t="s">
        <v>203</v>
      </c>
      <c r="B31" s="31"/>
      <c r="C31" s="12" t="s">
        <v>152</v>
      </c>
      <c r="D31" s="29" t="str">
        <f t="shared" si="0"/>
        <v>ΛΑΘΟΣ</v>
      </c>
      <c r="G31">
        <f t="shared" si="1"/>
        <v>0</v>
      </c>
    </row>
    <row r="32" spans="1:7" ht="31.5">
      <c r="A32" s="1" t="s">
        <v>4</v>
      </c>
      <c r="B32" s="31"/>
      <c r="C32" s="12" t="s">
        <v>152</v>
      </c>
      <c r="D32" s="29" t="str">
        <f t="shared" si="0"/>
        <v>ΛΑΘΟΣ</v>
      </c>
      <c r="G32">
        <f t="shared" si="1"/>
        <v>0</v>
      </c>
    </row>
    <row r="33" spans="1:7" ht="31.5">
      <c r="A33" s="1" t="s">
        <v>5</v>
      </c>
      <c r="B33" s="32"/>
      <c r="C33" s="12" t="s">
        <v>152</v>
      </c>
      <c r="D33" s="29" t="str">
        <f t="shared" si="0"/>
        <v>ΛΑΘΟΣ</v>
      </c>
      <c r="G33">
        <f t="shared" si="1"/>
        <v>0</v>
      </c>
    </row>
    <row r="34" spans="1:7" ht="39.75" customHeight="1">
      <c r="A34" s="24" t="s">
        <v>6</v>
      </c>
      <c r="B34" s="31"/>
      <c r="C34" s="12" t="s">
        <v>153</v>
      </c>
      <c r="D34" s="29" t="str">
        <f t="shared" si="0"/>
        <v>ΛΑΘΟΣ</v>
      </c>
      <c r="E34" s="25" t="str">
        <f>IF(B34="Σ","Προσοχή! Εξαρτάται από τη συγκέντρωση του δεύτερου διαλύματος."," ")</f>
        <v xml:space="preserve"> </v>
      </c>
      <c r="G34">
        <f t="shared" si="1"/>
        <v>0</v>
      </c>
    </row>
    <row r="35" spans="1:7" ht="31.5">
      <c r="A35" s="1" t="s">
        <v>7</v>
      </c>
      <c r="B35" s="31"/>
      <c r="C35" s="12" t="s">
        <v>153</v>
      </c>
      <c r="D35" s="29" t="str">
        <f t="shared" si="0"/>
        <v>ΛΑΘΟΣ</v>
      </c>
      <c r="G35">
        <f t="shared" si="1"/>
        <v>0</v>
      </c>
    </row>
    <row r="36" spans="1:7" ht="31.5">
      <c r="A36" s="1" t="s">
        <v>8</v>
      </c>
      <c r="B36" s="31"/>
      <c r="C36" s="12" t="s">
        <v>152</v>
      </c>
      <c r="D36" s="29" t="str">
        <f t="shared" si="0"/>
        <v>ΛΑΘΟΣ</v>
      </c>
      <c r="G36">
        <f t="shared" si="1"/>
        <v>0</v>
      </c>
    </row>
    <row r="37" spans="1:7" ht="45">
      <c r="A37" s="1" t="s">
        <v>95</v>
      </c>
      <c r="B37" s="31"/>
      <c r="C37" s="12" t="s">
        <v>153</v>
      </c>
      <c r="D37" s="29" t="str">
        <f t="shared" si="0"/>
        <v>ΛΑΘΟΣ</v>
      </c>
      <c r="E37" s="11" t="str">
        <f>IF(B37="Σ","Προσοχή! Το CH3CH2NH2 είναι ισχυρότερη βάση λόγω +επαγωγικού φαινομένου. "," ")</f>
        <v xml:space="preserve"> </v>
      </c>
      <c r="G37">
        <f t="shared" si="1"/>
        <v>0</v>
      </c>
    </row>
    <row r="38" spans="1:7" ht="18.75">
      <c r="A38" s="1" t="s">
        <v>9</v>
      </c>
      <c r="B38" s="31"/>
      <c r="C38" s="12" t="s">
        <v>153</v>
      </c>
      <c r="D38" s="29" t="str">
        <f t="shared" si="0"/>
        <v>ΛΑΘΟΣ</v>
      </c>
      <c r="G38">
        <f t="shared" si="1"/>
        <v>0</v>
      </c>
    </row>
    <row r="39" spans="1:7" ht="37.5">
      <c r="A39" s="1" t="s">
        <v>10</v>
      </c>
      <c r="B39" s="31"/>
      <c r="C39" s="12" t="s">
        <v>153</v>
      </c>
      <c r="D39" s="29" t="str">
        <f t="shared" si="0"/>
        <v>ΛΑΘΟΣ</v>
      </c>
      <c r="G39">
        <f t="shared" si="1"/>
        <v>0</v>
      </c>
    </row>
    <row r="40" spans="1:7" ht="15.75">
      <c r="A40" s="1" t="s">
        <v>11</v>
      </c>
      <c r="B40" s="31"/>
      <c r="C40" s="12" t="s">
        <v>153</v>
      </c>
      <c r="D40" s="29" t="str">
        <f t="shared" si="0"/>
        <v>ΛΑΘΟΣ</v>
      </c>
      <c r="G40">
        <f t="shared" si="1"/>
        <v>0</v>
      </c>
    </row>
    <row r="41" spans="1:7" ht="20.25">
      <c r="A41" s="1" t="s">
        <v>12</v>
      </c>
      <c r="B41" s="31"/>
      <c r="C41" s="12" t="s">
        <v>153</v>
      </c>
      <c r="D41" s="29" t="str">
        <f t="shared" si="0"/>
        <v>ΛΑΘΟΣ</v>
      </c>
      <c r="G41">
        <f t="shared" si="1"/>
        <v>0</v>
      </c>
    </row>
    <row r="42" spans="1:7" ht="35.25" customHeight="1">
      <c r="A42" s="24" t="s">
        <v>208</v>
      </c>
      <c r="B42" s="31"/>
      <c r="C42" s="12" t="s">
        <v>153</v>
      </c>
      <c r="D42" s="29" t="str">
        <f t="shared" si="0"/>
        <v>ΛΑΘΟΣ</v>
      </c>
      <c r="E42" s="11" t="str">
        <f>IF(B42="Σ","Προσοχή! Υπολογίζεται και ο αυτοιοντισμός του Η2Ο."," ")</f>
        <v xml:space="preserve"> </v>
      </c>
      <c r="G42">
        <f t="shared" si="1"/>
        <v>0</v>
      </c>
    </row>
    <row r="43" spans="1:7" ht="15.75">
      <c r="A43" s="1" t="s">
        <v>13</v>
      </c>
      <c r="B43" s="31"/>
      <c r="C43" s="12" t="s">
        <v>153</v>
      </c>
      <c r="D43" s="29" t="str">
        <f t="shared" si="0"/>
        <v>ΛΑΘΟΣ</v>
      </c>
      <c r="G43">
        <f t="shared" si="1"/>
        <v>0</v>
      </c>
    </row>
    <row r="44" spans="1:7" ht="34.5">
      <c r="A44" s="1" t="s">
        <v>209</v>
      </c>
      <c r="B44" s="31"/>
      <c r="C44" s="12" t="s">
        <v>153</v>
      </c>
      <c r="D44" s="29" t="str">
        <f t="shared" si="0"/>
        <v>ΛΑΘΟΣ</v>
      </c>
      <c r="G44">
        <f t="shared" si="1"/>
        <v>0</v>
      </c>
    </row>
    <row r="45" spans="1:7" ht="31.5">
      <c r="A45" s="1" t="s">
        <v>14</v>
      </c>
      <c r="B45" s="31"/>
      <c r="C45" s="12" t="s">
        <v>153</v>
      </c>
      <c r="D45" s="29" t="str">
        <f t="shared" si="0"/>
        <v>ΛΑΘΟΣ</v>
      </c>
      <c r="G45">
        <f t="shared" si="1"/>
        <v>0</v>
      </c>
    </row>
    <row r="46" spans="1:7" ht="34.5">
      <c r="A46" s="1" t="s">
        <v>15</v>
      </c>
      <c r="B46" s="31"/>
      <c r="C46" s="12" t="s">
        <v>152</v>
      </c>
      <c r="D46" s="29" t="str">
        <f t="shared" si="0"/>
        <v>ΛΑΘΟΣ</v>
      </c>
      <c r="G46">
        <f t="shared" si="1"/>
        <v>0</v>
      </c>
    </row>
    <row r="47" spans="1:7" ht="31.5">
      <c r="A47" s="1" t="s">
        <v>16</v>
      </c>
      <c r="B47" s="31"/>
      <c r="C47" s="12" t="s">
        <v>152</v>
      </c>
      <c r="D47" s="29" t="str">
        <f t="shared" si="0"/>
        <v>ΛΑΘΟΣ</v>
      </c>
      <c r="G47">
        <f t="shared" si="1"/>
        <v>0</v>
      </c>
    </row>
    <row r="48" spans="1:7" ht="52.5" customHeight="1">
      <c r="A48" s="1" t="s">
        <v>17</v>
      </c>
      <c r="B48" s="31"/>
      <c r="C48" s="12" t="s">
        <v>153</v>
      </c>
      <c r="D48" s="29" t="str">
        <f t="shared" si="0"/>
        <v>ΛΑΘΟΣ</v>
      </c>
      <c r="E48" s="11" t="str">
        <f>IF(B48="Σ","Προσοχή! Σε αυτή τη περίπτωση pH=pΚα. Αν το οξύ είναι πάρα πολύ ασθενές με Κα=10^-8 θα μπορούσε."," ")</f>
        <v xml:space="preserve"> </v>
      </c>
      <c r="G48">
        <f t="shared" si="1"/>
        <v>0</v>
      </c>
    </row>
    <row r="49" spans="1:7" ht="18.75">
      <c r="A49" s="1" t="s">
        <v>18</v>
      </c>
      <c r="B49" s="31"/>
      <c r="C49" s="12" t="s">
        <v>153</v>
      </c>
      <c r="D49" s="29" t="str">
        <f t="shared" si="0"/>
        <v>ΛΑΘΟΣ</v>
      </c>
      <c r="G49">
        <f t="shared" si="1"/>
        <v>0</v>
      </c>
    </row>
    <row r="50" spans="1:7" ht="37.5">
      <c r="A50" s="2" t="s">
        <v>19</v>
      </c>
      <c r="B50" s="31"/>
      <c r="C50" s="12" t="s">
        <v>152</v>
      </c>
      <c r="D50" s="29" t="str">
        <f t="shared" si="0"/>
        <v>ΛΑΘΟΣ</v>
      </c>
      <c r="E50" s="11" t="str">
        <f>IF(B50="Λ","Προσοχή! Το διάλυμα ΝaBr απλώς αραιώνει το διάλυξα ασθενούς βάσης."," ")</f>
        <v xml:space="preserve"> </v>
      </c>
      <c r="G50">
        <f t="shared" si="1"/>
        <v>0</v>
      </c>
    </row>
    <row r="51" spans="1:7" ht="39">
      <c r="A51" s="2" t="s">
        <v>20</v>
      </c>
      <c r="B51" s="31"/>
      <c r="C51" s="12" t="s">
        <v>152</v>
      </c>
      <c r="D51" s="29" t="str">
        <f t="shared" si="0"/>
        <v>ΛΑΘΟΣ</v>
      </c>
      <c r="G51">
        <f t="shared" si="1"/>
        <v>0</v>
      </c>
    </row>
    <row r="52" spans="1:7" ht="48" customHeight="1">
      <c r="A52" s="1" t="s">
        <v>21</v>
      </c>
      <c r="B52" s="31"/>
      <c r="C52" s="12" t="s">
        <v>152</v>
      </c>
      <c r="D52" s="29" t="str">
        <f t="shared" si="0"/>
        <v>ΛΑΘΟΣ</v>
      </c>
      <c r="E52" s="11" t="str">
        <f>IF(B52="Λ","Προσοχή! Ίσο pH σημαίνει μεγαλη συγκεντρωση της ΝΗ3. Ίσος όγκος σημαίνει περισσότερα mol ΝΗ3."," ")</f>
        <v xml:space="preserve"> </v>
      </c>
      <c r="G52">
        <f t="shared" si="1"/>
        <v>0</v>
      </c>
    </row>
    <row r="53" spans="1:7" ht="18.75">
      <c r="A53" s="1" t="s">
        <v>22</v>
      </c>
      <c r="B53" s="31"/>
      <c r="C53" s="12" t="s">
        <v>153</v>
      </c>
      <c r="D53" s="29" t="str">
        <f t="shared" si="0"/>
        <v>ΛΑΘΟΣ</v>
      </c>
      <c r="G53">
        <f t="shared" si="1"/>
        <v>0</v>
      </c>
    </row>
    <row r="54" spans="1:7" ht="31.5">
      <c r="A54" s="1" t="s">
        <v>23</v>
      </c>
      <c r="B54" s="31"/>
      <c r="C54" s="12" t="s">
        <v>153</v>
      </c>
      <c r="D54" s="29" t="str">
        <f t="shared" si="0"/>
        <v>ΛΑΘΟΣ</v>
      </c>
      <c r="G54">
        <f t="shared" si="1"/>
        <v>0</v>
      </c>
    </row>
    <row r="55" spans="1:7" ht="18.75">
      <c r="A55" s="1" t="s">
        <v>24</v>
      </c>
      <c r="B55" s="31"/>
      <c r="C55" s="12" t="s">
        <v>153</v>
      </c>
      <c r="D55" s="29" t="str">
        <f t="shared" si="0"/>
        <v>ΛΑΘΟΣ</v>
      </c>
      <c r="G55">
        <f t="shared" si="1"/>
        <v>0</v>
      </c>
    </row>
    <row r="56" spans="1:7" ht="18.75">
      <c r="A56" s="1" t="s">
        <v>25</v>
      </c>
      <c r="B56" s="31"/>
      <c r="C56" s="12" t="s">
        <v>152</v>
      </c>
      <c r="D56" s="29" t="str">
        <f t="shared" si="0"/>
        <v>ΛΑΘΟΣ</v>
      </c>
      <c r="G56">
        <f t="shared" si="1"/>
        <v>0</v>
      </c>
    </row>
    <row r="57" spans="1:7" ht="15.75">
      <c r="A57" s="1" t="s">
        <v>94</v>
      </c>
      <c r="B57" s="31"/>
      <c r="C57" s="12" t="s">
        <v>152</v>
      </c>
      <c r="D57" s="29" t="str">
        <f t="shared" si="0"/>
        <v>ΛΑΘΟΣ</v>
      </c>
      <c r="G57">
        <f t="shared" si="1"/>
        <v>0</v>
      </c>
    </row>
    <row r="58" spans="1:7" ht="20.25">
      <c r="A58" s="1" t="s">
        <v>26</v>
      </c>
      <c r="B58" s="31"/>
      <c r="C58" s="12" t="s">
        <v>152</v>
      </c>
      <c r="D58" s="29" t="str">
        <f t="shared" si="0"/>
        <v>ΛΑΘΟΣ</v>
      </c>
      <c r="G58">
        <f t="shared" si="1"/>
        <v>0</v>
      </c>
    </row>
    <row r="59" spans="1:7" ht="50.25">
      <c r="A59" s="1" t="s">
        <v>27</v>
      </c>
      <c r="B59" s="31"/>
      <c r="C59" s="12" t="s">
        <v>152</v>
      </c>
      <c r="D59" s="29" t="str">
        <f t="shared" si="0"/>
        <v>ΛΑΘΟΣ</v>
      </c>
      <c r="G59">
        <f t="shared" si="1"/>
        <v>0</v>
      </c>
    </row>
    <row r="60" spans="1:7" ht="34.5">
      <c r="A60" s="1" t="s">
        <v>28</v>
      </c>
      <c r="B60" s="31"/>
      <c r="C60" s="12" t="s">
        <v>152</v>
      </c>
      <c r="D60" s="29" t="str">
        <f t="shared" si="0"/>
        <v>ΛΑΘΟΣ</v>
      </c>
    </row>
    <row r="61" spans="1:7" ht="54.75">
      <c r="A61" s="2" t="s">
        <v>29</v>
      </c>
      <c r="B61" s="31"/>
      <c r="C61" s="12" t="s">
        <v>152</v>
      </c>
      <c r="D61" s="29" t="str">
        <f t="shared" si="0"/>
        <v>ΛΑΘΟΣ</v>
      </c>
    </row>
    <row r="62" spans="1:7" ht="34.5" customHeight="1">
      <c r="A62" s="2" t="s">
        <v>30</v>
      </c>
      <c r="B62" s="31"/>
      <c r="C62" s="12" t="s">
        <v>153</v>
      </c>
      <c r="D62" s="29" t="str">
        <f t="shared" si="0"/>
        <v>ΛΑΘΟΣ</v>
      </c>
      <c r="E62" s="11" t="str">
        <f>IF(B62="Λ","Προσοχή!Μπορεί να είναι ουδέτερο διάλυμα."," ")</f>
        <v xml:space="preserve"> </v>
      </c>
    </row>
    <row r="63" spans="1:7" ht="66.75" customHeight="1">
      <c r="A63" s="3" t="s">
        <v>144</v>
      </c>
      <c r="B63" s="31"/>
      <c r="C63" s="12" t="s">
        <v>152</v>
      </c>
      <c r="D63" s="29" t="str">
        <f t="shared" si="0"/>
        <v>ΛΑΘΟΣ</v>
      </c>
    </row>
    <row r="64" spans="1:7">
      <c r="B64" s="27" t="s">
        <v>238</v>
      </c>
      <c r="D64" s="30">
        <f>SUM(G2:G63)/COUNT(G2:G63)</f>
        <v>0</v>
      </c>
    </row>
  </sheetData>
  <sheetProtection password="C43F" sheet="1" objects="1" scenarios="1"/>
  <conditionalFormatting sqref="D2:D63">
    <cfRule type="cellIs" dxfId="13" priority="3" operator="equal">
      <formula>"ΛΑΘΟΣ"</formula>
    </cfRule>
  </conditionalFormatting>
  <conditionalFormatting sqref="D2:D63">
    <cfRule type="cellIs" dxfId="12" priority="2" operator="equal">
      <formula>"ΣΩΣΤΟ"</formula>
    </cfRule>
  </conditionalFormatting>
  <conditionalFormatting sqref="D2:D63">
    <cfRule type="colorScale" priority="1">
      <colorScale>
        <cfvo type="min" val="0"/>
        <cfvo type="max" val="0"/>
        <color rgb="FFFF7128"/>
        <color rgb="FFFFEF9C"/>
      </colorScale>
    </cfRule>
  </conditionalFormatting>
  <dataValidations count="1">
    <dataValidation type="list" allowBlank="1" showInputMessage="1" showErrorMessage="1" error="ΕΠΙΛΕΞΤΕ ΑΠΟ ΤΟ ΒΕΛΑΚΙ" sqref="B2:B63">
      <formula1>$F$5:$F$6</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G59"/>
  <sheetViews>
    <sheetView workbookViewId="0">
      <selection activeCell="E7" sqref="E7"/>
    </sheetView>
  </sheetViews>
  <sheetFormatPr defaultRowHeight="15"/>
  <cols>
    <col min="1" max="1" width="78.5703125" style="3" customWidth="1"/>
    <col min="2" max="2" width="9.140625" style="12"/>
    <col min="3" max="3" width="0" style="12" hidden="1" customWidth="1"/>
    <col min="4" max="4" width="9.140625" style="12"/>
    <col min="5" max="5" width="36.140625" customWidth="1"/>
    <col min="6" max="7" width="0" hidden="1" customWidth="1"/>
  </cols>
  <sheetData>
    <row r="1" spans="1:7">
      <c r="B1" s="12" t="s">
        <v>154</v>
      </c>
    </row>
    <row r="2" spans="1:7" ht="31.5">
      <c r="A2" s="1" t="s">
        <v>179</v>
      </c>
      <c r="B2" s="31"/>
      <c r="C2" s="12" t="s">
        <v>153</v>
      </c>
      <c r="D2" s="29" t="str">
        <f t="shared" ref="D2:D50" si="0">IF(B2=C2,"ΣΩΣΤΟ","ΛΑΘΟΣ")</f>
        <v>ΛΑΘΟΣ</v>
      </c>
      <c r="G2">
        <f>IF(B2=C2,1,0)</f>
        <v>0</v>
      </c>
    </row>
    <row r="3" spans="1:7" ht="15.75">
      <c r="A3" s="1" t="s">
        <v>31</v>
      </c>
      <c r="B3" s="31"/>
      <c r="C3" s="12" t="s">
        <v>152</v>
      </c>
      <c r="D3" s="29" t="str">
        <f t="shared" si="0"/>
        <v>ΛΑΘΟΣ</v>
      </c>
      <c r="G3">
        <f t="shared" ref="G3:G59" si="1">IF(B3=C3,1,0)</f>
        <v>0</v>
      </c>
    </row>
    <row r="4" spans="1:7" ht="47.25">
      <c r="A4" s="2" t="s">
        <v>32</v>
      </c>
      <c r="B4" s="31"/>
      <c r="C4" s="12" t="s">
        <v>152</v>
      </c>
      <c r="D4" s="29" t="str">
        <f t="shared" si="0"/>
        <v>ΛΑΘΟΣ</v>
      </c>
      <c r="G4">
        <f t="shared" si="1"/>
        <v>0</v>
      </c>
    </row>
    <row r="5" spans="1:7" ht="15.75">
      <c r="A5" s="2" t="s">
        <v>210</v>
      </c>
      <c r="B5" s="31"/>
      <c r="C5" s="12" t="s">
        <v>153</v>
      </c>
      <c r="D5" s="29" t="str">
        <f t="shared" si="0"/>
        <v>ΛΑΘΟΣ</v>
      </c>
      <c r="F5" t="s">
        <v>152</v>
      </c>
      <c r="G5">
        <f t="shared" si="1"/>
        <v>0</v>
      </c>
    </row>
    <row r="6" spans="1:7" ht="31.5">
      <c r="A6" s="1" t="s">
        <v>211</v>
      </c>
      <c r="B6" s="31"/>
      <c r="C6" s="12" t="s">
        <v>152</v>
      </c>
      <c r="D6" s="29" t="str">
        <f t="shared" si="0"/>
        <v>ΛΑΘΟΣ</v>
      </c>
      <c r="F6" t="s">
        <v>153</v>
      </c>
      <c r="G6">
        <f t="shared" si="1"/>
        <v>0</v>
      </c>
    </row>
    <row r="7" spans="1:7" ht="31.5">
      <c r="A7" s="2" t="s">
        <v>212</v>
      </c>
      <c r="B7" s="31"/>
      <c r="C7" s="12" t="s">
        <v>153</v>
      </c>
      <c r="D7" s="29" t="str">
        <f t="shared" si="0"/>
        <v>ΛΑΘΟΣ</v>
      </c>
      <c r="G7">
        <f t="shared" si="1"/>
        <v>0</v>
      </c>
    </row>
    <row r="8" spans="1:7" ht="34.5">
      <c r="A8" s="1" t="s">
        <v>213</v>
      </c>
      <c r="B8" s="31"/>
      <c r="C8" s="12" t="s">
        <v>153</v>
      </c>
      <c r="D8" s="29" t="str">
        <f t="shared" si="0"/>
        <v>ΛΑΘΟΣ</v>
      </c>
      <c r="G8">
        <f t="shared" si="1"/>
        <v>0</v>
      </c>
    </row>
    <row r="9" spans="1:7" ht="15.75">
      <c r="A9" s="1" t="s">
        <v>214</v>
      </c>
      <c r="B9" s="31"/>
      <c r="C9" s="12" t="s">
        <v>153</v>
      </c>
      <c r="D9" s="29" t="str">
        <f t="shared" si="0"/>
        <v>ΛΑΘΟΣ</v>
      </c>
      <c r="G9">
        <f t="shared" si="1"/>
        <v>0</v>
      </c>
    </row>
    <row r="10" spans="1:7" ht="18.75">
      <c r="A10" s="1" t="s">
        <v>215</v>
      </c>
      <c r="B10" s="31"/>
      <c r="C10" s="12" t="s">
        <v>153</v>
      </c>
      <c r="D10" s="29" t="str">
        <f t="shared" si="0"/>
        <v>ΛΑΘΟΣ</v>
      </c>
      <c r="G10">
        <f t="shared" si="1"/>
        <v>0</v>
      </c>
    </row>
    <row r="11" spans="1:7" ht="31.5">
      <c r="A11" s="1" t="s">
        <v>216</v>
      </c>
      <c r="B11" s="31"/>
      <c r="C11" s="12" t="s">
        <v>153</v>
      </c>
      <c r="D11" s="29" t="str">
        <f t="shared" si="0"/>
        <v>ΛΑΘΟΣ</v>
      </c>
      <c r="G11">
        <f t="shared" si="1"/>
        <v>0</v>
      </c>
    </row>
    <row r="12" spans="1:7" ht="31.5">
      <c r="A12" s="1" t="s">
        <v>217</v>
      </c>
      <c r="B12" s="31"/>
      <c r="C12" s="12" t="s">
        <v>153</v>
      </c>
      <c r="D12" s="29" t="str">
        <f t="shared" si="0"/>
        <v>ΛΑΘΟΣ</v>
      </c>
      <c r="G12">
        <f t="shared" si="1"/>
        <v>0</v>
      </c>
    </row>
    <row r="13" spans="1:7" ht="31.5">
      <c r="A13" s="1" t="s">
        <v>218</v>
      </c>
      <c r="B13" s="31"/>
      <c r="C13" s="12" t="s">
        <v>153</v>
      </c>
      <c r="D13" s="29" t="str">
        <f t="shared" si="0"/>
        <v>ΛΑΘΟΣ</v>
      </c>
      <c r="G13">
        <f t="shared" si="1"/>
        <v>0</v>
      </c>
    </row>
    <row r="14" spans="1:7" ht="15.75">
      <c r="A14" s="1" t="s">
        <v>219</v>
      </c>
      <c r="B14" s="31"/>
      <c r="C14" s="12" t="s">
        <v>153</v>
      </c>
      <c r="D14" s="29" t="str">
        <f t="shared" si="0"/>
        <v>ΛΑΘΟΣ</v>
      </c>
      <c r="G14">
        <f t="shared" si="1"/>
        <v>0</v>
      </c>
    </row>
    <row r="15" spans="1:7" ht="31.5">
      <c r="A15" s="1" t="s">
        <v>220</v>
      </c>
      <c r="B15" s="31"/>
      <c r="C15" s="12" t="s">
        <v>153</v>
      </c>
      <c r="D15" s="29" t="str">
        <f t="shared" si="0"/>
        <v>ΛΑΘΟΣ</v>
      </c>
      <c r="G15">
        <f t="shared" si="1"/>
        <v>0</v>
      </c>
    </row>
    <row r="16" spans="1:7" ht="33" customHeight="1">
      <c r="A16" s="1" t="s">
        <v>221</v>
      </c>
      <c r="B16" s="31"/>
      <c r="C16" s="12" t="s">
        <v>152</v>
      </c>
      <c r="D16" s="29" t="str">
        <f t="shared" si="0"/>
        <v>ΛΑΘΟΣ</v>
      </c>
      <c r="G16">
        <f t="shared" si="1"/>
        <v>0</v>
      </c>
    </row>
    <row r="17" spans="1:7" ht="31.5">
      <c r="A17" s="1" t="s">
        <v>222</v>
      </c>
      <c r="B17" s="31"/>
      <c r="C17" s="12" t="s">
        <v>152</v>
      </c>
      <c r="D17" s="29" t="str">
        <f t="shared" si="0"/>
        <v>ΛΑΘΟΣ</v>
      </c>
      <c r="G17">
        <f t="shared" si="1"/>
        <v>0</v>
      </c>
    </row>
    <row r="18" spans="1:7" ht="18.75">
      <c r="A18" s="1" t="s">
        <v>33</v>
      </c>
      <c r="B18" s="31"/>
      <c r="C18" s="12" t="s">
        <v>153</v>
      </c>
      <c r="D18" s="29" t="str">
        <f t="shared" si="0"/>
        <v>ΛΑΘΟΣ</v>
      </c>
      <c r="G18">
        <f t="shared" si="1"/>
        <v>0</v>
      </c>
    </row>
    <row r="19" spans="1:7" ht="31.5">
      <c r="A19" s="1" t="s">
        <v>34</v>
      </c>
      <c r="B19" s="31"/>
      <c r="C19" s="12" t="s">
        <v>152</v>
      </c>
      <c r="D19" s="29" t="str">
        <f t="shared" si="0"/>
        <v>ΛΑΘΟΣ</v>
      </c>
      <c r="G19">
        <f t="shared" si="1"/>
        <v>0</v>
      </c>
    </row>
    <row r="20" spans="1:7" ht="15.75">
      <c r="A20" s="1" t="s">
        <v>35</v>
      </c>
      <c r="B20" s="31"/>
      <c r="C20" s="12" t="s">
        <v>152</v>
      </c>
      <c r="D20" s="29" t="str">
        <f t="shared" si="0"/>
        <v>ΛΑΘΟΣ</v>
      </c>
      <c r="G20">
        <f t="shared" si="1"/>
        <v>0</v>
      </c>
    </row>
    <row r="21" spans="1:7" ht="15.75">
      <c r="A21" s="1" t="s">
        <v>36</v>
      </c>
      <c r="B21" s="31"/>
      <c r="C21" s="12" t="s">
        <v>153</v>
      </c>
      <c r="D21" s="29" t="str">
        <f t="shared" si="0"/>
        <v>ΛΑΘΟΣ</v>
      </c>
      <c r="G21">
        <f t="shared" si="1"/>
        <v>0</v>
      </c>
    </row>
    <row r="22" spans="1:7" ht="15.75">
      <c r="A22" s="1" t="s">
        <v>37</v>
      </c>
      <c r="B22" s="31"/>
      <c r="C22" s="12" t="s">
        <v>153</v>
      </c>
      <c r="D22" s="29" t="str">
        <f t="shared" si="0"/>
        <v>ΛΑΘΟΣ</v>
      </c>
      <c r="G22">
        <f t="shared" si="1"/>
        <v>0</v>
      </c>
    </row>
    <row r="23" spans="1:7" ht="34.5">
      <c r="A23" s="1" t="s">
        <v>38</v>
      </c>
      <c r="B23" s="31"/>
      <c r="C23" s="12" t="s">
        <v>153</v>
      </c>
      <c r="D23" s="29" t="str">
        <f t="shared" si="0"/>
        <v>ΛΑΘΟΣ</v>
      </c>
      <c r="E23" s="11" t="str">
        <f>IF(B23="Σ","Προσοχή! Μπορεί να έχει πάνω από μια d υποστιβάδες. "," ")</f>
        <v xml:space="preserve"> </v>
      </c>
      <c r="G23">
        <f t="shared" si="1"/>
        <v>0</v>
      </c>
    </row>
    <row r="24" spans="1:7" ht="38.25" customHeight="1">
      <c r="A24" s="1" t="s">
        <v>223</v>
      </c>
      <c r="B24" s="31"/>
      <c r="C24" s="12" t="s">
        <v>152</v>
      </c>
      <c r="D24" s="29" t="str">
        <f t="shared" si="0"/>
        <v>ΛΑΘΟΣ</v>
      </c>
      <c r="G24">
        <f t="shared" si="1"/>
        <v>0</v>
      </c>
    </row>
    <row r="25" spans="1:7" ht="31.5">
      <c r="A25" s="1" t="s">
        <v>39</v>
      </c>
      <c r="B25" s="31"/>
      <c r="C25" s="12" t="s">
        <v>153</v>
      </c>
      <c r="D25" s="29" t="str">
        <f t="shared" si="0"/>
        <v>ΛΑΘΟΣ</v>
      </c>
      <c r="E25" s="11" t="str">
        <f>IF(B25="Σ","Προσοχή! Μόνο στη θεμελιώδη κατάσταση. "," ")</f>
        <v xml:space="preserve"> </v>
      </c>
      <c r="G25">
        <f t="shared" si="1"/>
        <v>0</v>
      </c>
    </row>
    <row r="26" spans="1:7" ht="39">
      <c r="A26" s="1" t="s">
        <v>40</v>
      </c>
      <c r="B26" s="31"/>
      <c r="C26" s="12" t="s">
        <v>152</v>
      </c>
      <c r="D26" s="29" t="str">
        <f t="shared" si="0"/>
        <v>ΛΑΘΟΣ</v>
      </c>
      <c r="G26">
        <f t="shared" si="1"/>
        <v>0</v>
      </c>
    </row>
    <row r="27" spans="1:7" ht="18.75">
      <c r="A27" s="1" t="s">
        <v>41</v>
      </c>
      <c r="B27" s="31"/>
      <c r="C27" s="12" t="s">
        <v>153</v>
      </c>
      <c r="D27" s="29" t="str">
        <f t="shared" si="0"/>
        <v>ΛΑΘΟΣ</v>
      </c>
      <c r="G27">
        <f t="shared" si="1"/>
        <v>0</v>
      </c>
    </row>
    <row r="28" spans="1:7" ht="34.5">
      <c r="A28" s="1" t="s">
        <v>42</v>
      </c>
      <c r="B28" s="31"/>
      <c r="C28" s="12" t="s">
        <v>152</v>
      </c>
      <c r="D28" s="29" t="str">
        <f t="shared" si="0"/>
        <v>ΛΑΘΟΣ</v>
      </c>
      <c r="G28">
        <f t="shared" si="1"/>
        <v>0</v>
      </c>
    </row>
    <row r="29" spans="1:7" ht="15.75">
      <c r="A29" s="1" t="s">
        <v>43</v>
      </c>
      <c r="B29" s="31"/>
      <c r="C29" s="12" t="s">
        <v>153</v>
      </c>
      <c r="D29" s="29" t="str">
        <f t="shared" si="0"/>
        <v>ΛΑΘΟΣ</v>
      </c>
      <c r="G29">
        <f t="shared" si="1"/>
        <v>0</v>
      </c>
    </row>
    <row r="30" spans="1:7" ht="18.75">
      <c r="A30" s="1" t="s">
        <v>44</v>
      </c>
      <c r="B30" s="31"/>
      <c r="C30" s="12" t="s">
        <v>153</v>
      </c>
      <c r="D30" s="29" t="str">
        <f t="shared" si="0"/>
        <v>ΛΑΘΟΣ</v>
      </c>
      <c r="G30">
        <f t="shared" si="1"/>
        <v>0</v>
      </c>
    </row>
    <row r="31" spans="1:7" ht="31.5">
      <c r="A31" s="1" t="s">
        <v>224</v>
      </c>
      <c r="B31" s="31"/>
      <c r="C31" s="12" t="s">
        <v>153</v>
      </c>
      <c r="D31" s="29" t="str">
        <f t="shared" si="0"/>
        <v>ΛΑΘΟΣ</v>
      </c>
      <c r="G31">
        <f t="shared" si="1"/>
        <v>0</v>
      </c>
    </row>
    <row r="32" spans="1:7" ht="34.5">
      <c r="A32" s="1" t="s">
        <v>225</v>
      </c>
      <c r="B32" s="31"/>
      <c r="C32" s="12" t="s">
        <v>153</v>
      </c>
      <c r="D32" s="29" t="str">
        <f t="shared" si="0"/>
        <v>ΛΑΘΟΣ</v>
      </c>
      <c r="G32">
        <f t="shared" si="1"/>
        <v>0</v>
      </c>
    </row>
    <row r="33" spans="1:7" ht="31.5">
      <c r="A33" s="1" t="s">
        <v>226</v>
      </c>
      <c r="B33" s="32"/>
      <c r="C33" s="12" t="s">
        <v>152</v>
      </c>
      <c r="D33" s="29" t="str">
        <f t="shared" si="0"/>
        <v>ΛΑΘΟΣ</v>
      </c>
      <c r="G33">
        <f t="shared" si="1"/>
        <v>0</v>
      </c>
    </row>
    <row r="34" spans="1:7" ht="31.5">
      <c r="A34" s="1" t="s">
        <v>227</v>
      </c>
      <c r="B34" s="31"/>
      <c r="C34" s="12" t="s">
        <v>152</v>
      </c>
      <c r="D34" s="29" t="str">
        <f t="shared" si="0"/>
        <v>ΛΑΘΟΣ</v>
      </c>
      <c r="G34">
        <f t="shared" si="1"/>
        <v>0</v>
      </c>
    </row>
    <row r="35" spans="1:7" ht="34.5">
      <c r="A35" s="1" t="s">
        <v>45</v>
      </c>
      <c r="B35" s="31"/>
      <c r="C35" s="12" t="s">
        <v>153</v>
      </c>
      <c r="D35" s="29" t="str">
        <f t="shared" si="0"/>
        <v>ΛΑΘΟΣ</v>
      </c>
      <c r="E35" s="11" t="str">
        <f>IF(B35="Σ","Προσοχή!Αν έχουν δομή ns2 (n-1)d… ανήκουν στις ομάδες του d τομέα. "," ")</f>
        <v xml:space="preserve"> </v>
      </c>
      <c r="G35">
        <f t="shared" si="1"/>
        <v>0</v>
      </c>
    </row>
    <row r="36" spans="1:7" ht="34.5">
      <c r="A36" s="1" t="s">
        <v>228</v>
      </c>
      <c r="B36" s="31"/>
      <c r="C36" s="12" t="s">
        <v>153</v>
      </c>
      <c r="D36" s="29" t="str">
        <f t="shared" si="0"/>
        <v>ΛΑΘΟΣ</v>
      </c>
      <c r="E36" s="11" t="str">
        <f>IF(B36="Σ","Προσοχή!Σταθεροποιείται η δομή του σε d5 "," ")</f>
        <v xml:space="preserve"> </v>
      </c>
      <c r="G36">
        <f t="shared" si="1"/>
        <v>0</v>
      </c>
    </row>
    <row r="37" spans="1:7" ht="18.75">
      <c r="A37" s="1" t="s">
        <v>46</v>
      </c>
      <c r="B37" s="31"/>
      <c r="C37" s="12" t="s">
        <v>152</v>
      </c>
      <c r="D37" s="29" t="str">
        <f t="shared" si="0"/>
        <v>ΛΑΘΟΣ</v>
      </c>
      <c r="G37">
        <f t="shared" si="1"/>
        <v>0</v>
      </c>
    </row>
    <row r="38" spans="1:7" ht="31.5">
      <c r="A38" s="1" t="s">
        <v>47</v>
      </c>
      <c r="B38" s="31"/>
      <c r="C38" s="12" t="s">
        <v>153</v>
      </c>
      <c r="D38" s="29" t="str">
        <f t="shared" si="0"/>
        <v>ΛΑΘΟΣ</v>
      </c>
      <c r="G38">
        <f t="shared" si="1"/>
        <v>0</v>
      </c>
    </row>
    <row r="39" spans="1:7" ht="34.5">
      <c r="A39" s="1" t="s">
        <v>48</v>
      </c>
      <c r="B39" s="31"/>
      <c r="C39" s="12" t="s">
        <v>153</v>
      </c>
      <c r="D39" s="29" t="str">
        <f t="shared" si="0"/>
        <v>ΛΑΘΟΣ</v>
      </c>
      <c r="G39">
        <f t="shared" si="1"/>
        <v>0</v>
      </c>
    </row>
    <row r="40" spans="1:7" ht="31.5">
      <c r="A40" s="1" t="s">
        <v>229</v>
      </c>
      <c r="B40" s="31"/>
      <c r="C40" s="12" t="s">
        <v>153</v>
      </c>
      <c r="D40" s="29" t="str">
        <f t="shared" si="0"/>
        <v>ΛΑΘΟΣ</v>
      </c>
      <c r="G40">
        <f t="shared" si="1"/>
        <v>0</v>
      </c>
    </row>
    <row r="41" spans="1:7" ht="31.5">
      <c r="A41" s="1" t="s">
        <v>230</v>
      </c>
      <c r="B41" s="31"/>
      <c r="C41" s="12" t="s">
        <v>153</v>
      </c>
      <c r="D41" s="29" t="str">
        <f t="shared" si="0"/>
        <v>ΛΑΘΟΣ</v>
      </c>
      <c r="G41">
        <f t="shared" si="1"/>
        <v>0</v>
      </c>
    </row>
    <row r="42" spans="1:7" ht="37.5">
      <c r="A42" s="1" t="s">
        <v>231</v>
      </c>
      <c r="B42" s="31"/>
      <c r="C42" s="12" t="s">
        <v>152</v>
      </c>
      <c r="D42" s="29" t="str">
        <f t="shared" si="0"/>
        <v>ΛΑΘΟΣ</v>
      </c>
      <c r="G42">
        <f t="shared" si="1"/>
        <v>0</v>
      </c>
    </row>
    <row r="43" spans="1:7" ht="15.75">
      <c r="A43" s="1" t="s">
        <v>232</v>
      </c>
      <c r="B43" s="31"/>
      <c r="C43" s="12" t="s">
        <v>153</v>
      </c>
      <c r="D43" s="29" t="str">
        <f t="shared" si="0"/>
        <v>ΛΑΘΟΣ</v>
      </c>
      <c r="G43">
        <f t="shared" si="1"/>
        <v>0</v>
      </c>
    </row>
    <row r="44" spans="1:7" ht="37.5">
      <c r="A44" s="1" t="s">
        <v>233</v>
      </c>
      <c r="B44" s="31"/>
      <c r="C44" s="12" t="s">
        <v>152</v>
      </c>
      <c r="D44" s="29" t="str">
        <f t="shared" si="0"/>
        <v>ΛΑΘΟΣ</v>
      </c>
      <c r="G44">
        <f t="shared" si="1"/>
        <v>0</v>
      </c>
    </row>
    <row r="45" spans="1:7" ht="36" customHeight="1">
      <c r="A45" s="1" t="s">
        <v>234</v>
      </c>
      <c r="B45" s="31"/>
      <c r="C45" s="12" t="s">
        <v>153</v>
      </c>
      <c r="D45" s="29" t="str">
        <f t="shared" si="0"/>
        <v>ΛΑΘΟΣ</v>
      </c>
      <c r="G45">
        <f t="shared" si="1"/>
        <v>0</v>
      </c>
    </row>
    <row r="46" spans="1:7" ht="31.5">
      <c r="A46" s="1" t="s">
        <v>49</v>
      </c>
      <c r="B46" s="31"/>
      <c r="C46" s="12" t="s">
        <v>153</v>
      </c>
      <c r="D46" s="29" t="str">
        <f t="shared" si="0"/>
        <v>ΛΑΘΟΣ</v>
      </c>
      <c r="G46">
        <f t="shared" si="1"/>
        <v>0</v>
      </c>
    </row>
    <row r="47" spans="1:7" ht="37.5">
      <c r="A47" s="1" t="s">
        <v>50</v>
      </c>
      <c r="B47" s="31"/>
      <c r="C47" s="12" t="s">
        <v>152</v>
      </c>
      <c r="D47" s="29" t="str">
        <f t="shared" si="0"/>
        <v>ΛΑΘΟΣ</v>
      </c>
      <c r="G47">
        <f t="shared" si="1"/>
        <v>0</v>
      </c>
    </row>
    <row r="48" spans="1:7" ht="66.75" customHeight="1">
      <c r="A48" s="24" t="s">
        <v>51</v>
      </c>
      <c r="B48" s="31"/>
      <c r="C48" s="12" t="s">
        <v>152</v>
      </c>
      <c r="D48" s="29" t="str">
        <f t="shared" si="0"/>
        <v>ΛΑΘΟΣ</v>
      </c>
      <c r="E48" s="11" t="str">
        <f>IF(B48="Λ","Προσοχή! Η ενέργεια δεύτερου ιοντισμού του Mg είναι σχετικά χαμηλή, επειδή με τον δεύτερο ιοντισμό αυτό αποκτά δομή ευγενούς αερίου. "," ")</f>
        <v xml:space="preserve"> </v>
      </c>
      <c r="G48">
        <f t="shared" si="1"/>
        <v>0</v>
      </c>
    </row>
    <row r="49" spans="1:7" ht="18.75">
      <c r="A49" s="1" t="s">
        <v>52</v>
      </c>
      <c r="B49" s="31"/>
      <c r="C49" s="12" t="s">
        <v>153</v>
      </c>
      <c r="D49" s="29" t="str">
        <f t="shared" si="0"/>
        <v>ΛΑΘΟΣ</v>
      </c>
      <c r="G49">
        <f t="shared" si="1"/>
        <v>0</v>
      </c>
    </row>
    <row r="50" spans="1:7" ht="31.5">
      <c r="A50" s="1" t="s">
        <v>53</v>
      </c>
      <c r="B50" s="31"/>
      <c r="C50" s="12" t="s">
        <v>153</v>
      </c>
      <c r="D50" s="29" t="str">
        <f t="shared" si="0"/>
        <v>ΛΑΘΟΣ</v>
      </c>
      <c r="G50">
        <f t="shared" si="1"/>
        <v>0</v>
      </c>
    </row>
    <row r="51" spans="1:7">
      <c r="B51" s="27" t="s">
        <v>238</v>
      </c>
      <c r="D51" s="28">
        <f>SUM(G2:G50)/COUNT(G2:G50)</f>
        <v>0</v>
      </c>
      <c r="G51">
        <f t="shared" si="1"/>
        <v>0</v>
      </c>
    </row>
    <row r="52" spans="1:7">
      <c r="G52">
        <f t="shared" si="1"/>
        <v>1</v>
      </c>
    </row>
    <row r="53" spans="1:7">
      <c r="G53">
        <f t="shared" si="1"/>
        <v>1</v>
      </c>
    </row>
    <row r="54" spans="1:7">
      <c r="G54">
        <f t="shared" si="1"/>
        <v>1</v>
      </c>
    </row>
    <row r="55" spans="1:7">
      <c r="G55">
        <f t="shared" si="1"/>
        <v>1</v>
      </c>
    </row>
    <row r="56" spans="1:7">
      <c r="G56">
        <f t="shared" si="1"/>
        <v>1</v>
      </c>
    </row>
    <row r="57" spans="1:7">
      <c r="G57">
        <f t="shared" si="1"/>
        <v>1</v>
      </c>
    </row>
    <row r="58" spans="1:7">
      <c r="G58">
        <f t="shared" si="1"/>
        <v>1</v>
      </c>
    </row>
    <row r="59" spans="1:7">
      <c r="G59">
        <f t="shared" si="1"/>
        <v>1</v>
      </c>
    </row>
  </sheetData>
  <sheetProtection password="C43F" sheet="1" objects="1" scenarios="1"/>
  <dataConsolidate/>
  <conditionalFormatting sqref="D2:D50">
    <cfRule type="cellIs" dxfId="15" priority="3" operator="equal">
      <formula>"ΛΑΘΟΣ"</formula>
    </cfRule>
  </conditionalFormatting>
  <conditionalFormatting sqref="D2:D50">
    <cfRule type="cellIs" dxfId="14" priority="2" operator="equal">
      <formula>"ΣΩΣΤΟ"</formula>
    </cfRule>
  </conditionalFormatting>
  <conditionalFormatting sqref="D2:D50">
    <cfRule type="colorScale" priority="1">
      <colorScale>
        <cfvo type="min" val="0"/>
        <cfvo type="max" val="0"/>
        <color rgb="FFFF7128"/>
        <color rgb="FFFFEF9C"/>
      </colorScale>
    </cfRule>
  </conditionalFormatting>
  <dataValidations count="1">
    <dataValidation type="list" allowBlank="1" showInputMessage="1" showErrorMessage="1" error="ΕΠΙΛΕΞΤΕ ΑΠΟ ΤΟ ΒΕΛΑΚΙ" sqref="B2:B50">
      <formula1>$F$5:$F$6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διαμοριακές δυν. - ωσμ. πιεση</vt:lpstr>
      <vt:lpstr>θερμοχημεία</vt:lpstr>
      <vt:lpstr>κινητική</vt:lpstr>
      <vt:lpstr>χημ. ισορροπία</vt:lpstr>
      <vt:lpstr>ιοντική ισ.</vt:lpstr>
      <vt:lpstr>π.π- τροχιακα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2020-04-21T06:30:08Z</dcterms:created>
  <dcterms:modified xsi:type="dcterms:W3CDTF">2020-05-03T19:20:10Z</dcterms:modified>
</cp:coreProperties>
</file>